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OLIVIUS\JÁCHYMOV\ROP 2015\VŘ\DI\DI č. 1\"/>
    </mc:Choice>
  </mc:AlternateContent>
  <bookViews>
    <workbookView xWindow="0" yWindow="0" windowWidth="20460" windowHeight="7695" activeTab="2"/>
  </bookViews>
  <sheets>
    <sheet name="Stavba" sheetId="1" r:id="rId1"/>
    <sheet name="VzorPolozky" sheetId="10" state="hidden" r:id="rId2"/>
    <sheet name="01 15_14_0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15_14_01 Pol'!$A$1:$S$213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98" i="11" l="1"/>
  <c r="AC203" i="11"/>
  <c r="F41" i="1" s="1"/>
  <c r="G8" i="11"/>
  <c r="M8" i="11" s="1"/>
  <c r="I8" i="11"/>
  <c r="K8" i="11"/>
  <c r="O8" i="11"/>
  <c r="Q8" i="11"/>
  <c r="G9" i="11"/>
  <c r="M9" i="11" s="1"/>
  <c r="I9" i="11"/>
  <c r="K9" i="11"/>
  <c r="O9" i="11"/>
  <c r="Q9" i="11"/>
  <c r="G10" i="11"/>
  <c r="M10" i="11" s="1"/>
  <c r="I10" i="11"/>
  <c r="K10" i="11"/>
  <c r="O10" i="11"/>
  <c r="Q10" i="11"/>
  <c r="G11" i="11"/>
  <c r="M11" i="11" s="1"/>
  <c r="I11" i="11"/>
  <c r="K11" i="11"/>
  <c r="O11" i="11"/>
  <c r="Q11" i="11"/>
  <c r="G12" i="11"/>
  <c r="M12" i="11" s="1"/>
  <c r="I12" i="11"/>
  <c r="K12" i="11"/>
  <c r="O12" i="11"/>
  <c r="Q12" i="11"/>
  <c r="G13" i="11"/>
  <c r="M13" i="11" s="1"/>
  <c r="I13" i="11"/>
  <c r="K13" i="11"/>
  <c r="O13" i="11"/>
  <c r="Q13" i="11"/>
  <c r="G14" i="11"/>
  <c r="M14" i="11" s="1"/>
  <c r="I14" i="11"/>
  <c r="K14" i="11"/>
  <c r="O14" i="11"/>
  <c r="Q14" i="11"/>
  <c r="G15" i="11"/>
  <c r="M15" i="11" s="1"/>
  <c r="I15" i="11"/>
  <c r="K15" i="11"/>
  <c r="O15" i="11"/>
  <c r="Q15" i="11"/>
  <c r="G16" i="11"/>
  <c r="M16" i="11" s="1"/>
  <c r="I16" i="11"/>
  <c r="K16" i="11"/>
  <c r="O16" i="11"/>
  <c r="Q16" i="11"/>
  <c r="G17" i="11"/>
  <c r="M17" i="11" s="1"/>
  <c r="I17" i="11"/>
  <c r="K17" i="11"/>
  <c r="O17" i="11"/>
  <c r="Q17" i="11"/>
  <c r="G18" i="11"/>
  <c r="M18" i="11" s="1"/>
  <c r="I18" i="11"/>
  <c r="K18" i="11"/>
  <c r="O18" i="11"/>
  <c r="Q18" i="11"/>
  <c r="G19" i="11"/>
  <c r="M19" i="11" s="1"/>
  <c r="I19" i="11"/>
  <c r="K19" i="11"/>
  <c r="O19" i="11"/>
  <c r="Q19" i="11"/>
  <c r="G20" i="11"/>
  <c r="M20" i="11" s="1"/>
  <c r="I20" i="11"/>
  <c r="K20" i="11"/>
  <c r="O20" i="11"/>
  <c r="Q20" i="11"/>
  <c r="G21" i="11"/>
  <c r="M21" i="11" s="1"/>
  <c r="I21" i="11"/>
  <c r="K21" i="11"/>
  <c r="O21" i="11"/>
  <c r="Q21" i="11"/>
  <c r="G22" i="11"/>
  <c r="M22" i="11" s="1"/>
  <c r="I22" i="11"/>
  <c r="K22" i="11"/>
  <c r="O22" i="11"/>
  <c r="Q22" i="11"/>
  <c r="G23" i="11"/>
  <c r="M23" i="11" s="1"/>
  <c r="I23" i="11"/>
  <c r="K23" i="11"/>
  <c r="O23" i="11"/>
  <c r="Q23" i="11"/>
  <c r="G24" i="11"/>
  <c r="M24" i="11" s="1"/>
  <c r="I24" i="11"/>
  <c r="K24" i="11"/>
  <c r="O24" i="11"/>
  <c r="Q24" i="11"/>
  <c r="G25" i="11"/>
  <c r="M25" i="11" s="1"/>
  <c r="I25" i="11"/>
  <c r="K25" i="11"/>
  <c r="O25" i="11"/>
  <c r="Q25" i="11"/>
  <c r="G27" i="11"/>
  <c r="M27" i="11" s="1"/>
  <c r="I27" i="11"/>
  <c r="K27" i="11"/>
  <c r="O27" i="11"/>
  <c r="Q27" i="11"/>
  <c r="G28" i="11"/>
  <c r="M28" i="11" s="1"/>
  <c r="I28" i="11"/>
  <c r="K28" i="11"/>
  <c r="O28" i="11"/>
  <c r="Q28" i="11"/>
  <c r="G29" i="11"/>
  <c r="M29" i="11" s="1"/>
  <c r="I29" i="11"/>
  <c r="K29" i="11"/>
  <c r="O29" i="11"/>
  <c r="Q29" i="11"/>
  <c r="G30" i="11"/>
  <c r="M30" i="11" s="1"/>
  <c r="I30" i="11"/>
  <c r="K30" i="11"/>
  <c r="O30" i="11"/>
  <c r="Q30" i="11"/>
  <c r="G31" i="11"/>
  <c r="M31" i="11" s="1"/>
  <c r="I31" i="11"/>
  <c r="K31" i="11"/>
  <c r="O31" i="11"/>
  <c r="Q31" i="11"/>
  <c r="G32" i="11"/>
  <c r="M32" i="11" s="1"/>
  <c r="I32" i="11"/>
  <c r="K32" i="11"/>
  <c r="O32" i="11"/>
  <c r="Q32" i="11"/>
  <c r="G33" i="11"/>
  <c r="M33" i="11" s="1"/>
  <c r="I33" i="11"/>
  <c r="K33" i="11"/>
  <c r="O33" i="11"/>
  <c r="Q33" i="11"/>
  <c r="G34" i="11"/>
  <c r="M34" i="11" s="1"/>
  <c r="I34" i="11"/>
  <c r="K34" i="11"/>
  <c r="O34" i="11"/>
  <c r="Q34" i="11"/>
  <c r="G35" i="11"/>
  <c r="M35" i="11" s="1"/>
  <c r="I35" i="11"/>
  <c r="K35" i="11"/>
  <c r="O35" i="11"/>
  <c r="Q35" i="11"/>
  <c r="G36" i="11"/>
  <c r="M36" i="11" s="1"/>
  <c r="I36" i="11"/>
  <c r="K36" i="11"/>
  <c r="O36" i="11"/>
  <c r="Q36" i="11"/>
  <c r="G37" i="11"/>
  <c r="M37" i="11" s="1"/>
  <c r="I37" i="11"/>
  <c r="K37" i="11"/>
  <c r="O37" i="11"/>
  <c r="Q37" i="11"/>
  <c r="G38" i="11"/>
  <c r="M38" i="11" s="1"/>
  <c r="I38" i="11"/>
  <c r="K38" i="11"/>
  <c r="O38" i="11"/>
  <c r="Q38" i="11"/>
  <c r="G39" i="11"/>
  <c r="M39" i="11" s="1"/>
  <c r="I39" i="11"/>
  <c r="K39" i="11"/>
  <c r="O39" i="11"/>
  <c r="Q39" i="11"/>
  <c r="G40" i="11"/>
  <c r="M40" i="11" s="1"/>
  <c r="I40" i="11"/>
  <c r="K40" i="11"/>
  <c r="O40" i="11"/>
  <c r="Q40" i="11"/>
  <c r="G41" i="11"/>
  <c r="M41" i="11" s="1"/>
  <c r="I41" i="11"/>
  <c r="K41" i="11"/>
  <c r="O41" i="11"/>
  <c r="Q41" i="11"/>
  <c r="G42" i="11"/>
  <c r="M42" i="11" s="1"/>
  <c r="I42" i="11"/>
  <c r="K42" i="11"/>
  <c r="O42" i="11"/>
  <c r="Q42" i="11"/>
  <c r="G43" i="11"/>
  <c r="M43" i="11" s="1"/>
  <c r="I43" i="11"/>
  <c r="K43" i="11"/>
  <c r="O43" i="11"/>
  <c r="Q43" i="11"/>
  <c r="G44" i="11"/>
  <c r="M44" i="11" s="1"/>
  <c r="I44" i="11"/>
  <c r="K44" i="11"/>
  <c r="O44" i="11"/>
  <c r="Q44" i="11"/>
  <c r="G45" i="11"/>
  <c r="M45" i="11" s="1"/>
  <c r="I45" i="11"/>
  <c r="K45" i="11"/>
  <c r="O45" i="11"/>
  <c r="Q45" i="11"/>
  <c r="G46" i="11"/>
  <c r="M46" i="11" s="1"/>
  <c r="I46" i="11"/>
  <c r="K46" i="11"/>
  <c r="O46" i="11"/>
  <c r="Q46" i="11"/>
  <c r="G47" i="11"/>
  <c r="M47" i="11" s="1"/>
  <c r="I47" i="11"/>
  <c r="K47" i="11"/>
  <c r="O47" i="11"/>
  <c r="Q47" i="11"/>
  <c r="G48" i="11"/>
  <c r="M48" i="11" s="1"/>
  <c r="I48" i="11"/>
  <c r="K48" i="11"/>
  <c r="O48" i="11"/>
  <c r="Q48" i="11"/>
  <c r="G49" i="11"/>
  <c r="M49" i="11" s="1"/>
  <c r="I49" i="11"/>
  <c r="K49" i="11"/>
  <c r="O49" i="11"/>
  <c r="Q49" i="11"/>
  <c r="G50" i="11"/>
  <c r="M50" i="11" s="1"/>
  <c r="I50" i="11"/>
  <c r="K50" i="11"/>
  <c r="O50" i="11"/>
  <c r="Q50" i="11"/>
  <c r="G51" i="11"/>
  <c r="M51" i="11" s="1"/>
  <c r="I51" i="11"/>
  <c r="K51" i="11"/>
  <c r="O51" i="11"/>
  <c r="Q51" i="11"/>
  <c r="G52" i="11"/>
  <c r="M52" i="11" s="1"/>
  <c r="I52" i="11"/>
  <c r="K52" i="11"/>
  <c r="O52" i="11"/>
  <c r="Q52" i="11"/>
  <c r="G53" i="11"/>
  <c r="M53" i="11" s="1"/>
  <c r="I53" i="11"/>
  <c r="K53" i="11"/>
  <c r="O53" i="11"/>
  <c r="Q53" i="11"/>
  <c r="G54" i="11"/>
  <c r="M54" i="11" s="1"/>
  <c r="I54" i="11"/>
  <c r="K54" i="11"/>
  <c r="O54" i="11"/>
  <c r="Q54" i="11"/>
  <c r="G55" i="11"/>
  <c r="M55" i="11" s="1"/>
  <c r="I55" i="11"/>
  <c r="K55" i="11"/>
  <c r="O55" i="11"/>
  <c r="Q55" i="11"/>
  <c r="G56" i="11"/>
  <c r="M56" i="11" s="1"/>
  <c r="I56" i="11"/>
  <c r="K56" i="11"/>
  <c r="O56" i="11"/>
  <c r="Q56" i="11"/>
  <c r="G57" i="11"/>
  <c r="M57" i="11" s="1"/>
  <c r="I57" i="11"/>
  <c r="K57" i="11"/>
  <c r="O57" i="11"/>
  <c r="Q57" i="11"/>
  <c r="G58" i="11"/>
  <c r="M58" i="11" s="1"/>
  <c r="I58" i="11"/>
  <c r="K58" i="11"/>
  <c r="O58" i="11"/>
  <c r="Q58" i="11"/>
  <c r="G59" i="11"/>
  <c r="M59" i="11" s="1"/>
  <c r="I59" i="11"/>
  <c r="K59" i="11"/>
  <c r="O59" i="11"/>
  <c r="Q59" i="11"/>
  <c r="G60" i="11"/>
  <c r="M60" i="11" s="1"/>
  <c r="I60" i="11"/>
  <c r="K60" i="11"/>
  <c r="O60" i="11"/>
  <c r="Q60" i="11"/>
  <c r="G61" i="11"/>
  <c r="M61" i="11" s="1"/>
  <c r="I61" i="11"/>
  <c r="K61" i="11"/>
  <c r="O61" i="11"/>
  <c r="Q61" i="11"/>
  <c r="G62" i="11"/>
  <c r="M62" i="11" s="1"/>
  <c r="I62" i="11"/>
  <c r="K62" i="11"/>
  <c r="O62" i="11"/>
  <c r="Q62" i="11"/>
  <c r="G63" i="11"/>
  <c r="M63" i="11" s="1"/>
  <c r="I63" i="11"/>
  <c r="K63" i="11"/>
  <c r="O63" i="11"/>
  <c r="Q63" i="11"/>
  <c r="G64" i="11"/>
  <c r="M64" i="11" s="1"/>
  <c r="I64" i="11"/>
  <c r="K64" i="11"/>
  <c r="O64" i="11"/>
  <c r="Q64" i="11"/>
  <c r="G65" i="11"/>
  <c r="M65" i="11" s="1"/>
  <c r="I65" i="11"/>
  <c r="K65" i="11"/>
  <c r="O65" i="11"/>
  <c r="Q65" i="11"/>
  <c r="G66" i="11"/>
  <c r="M66" i="11" s="1"/>
  <c r="I66" i="11"/>
  <c r="K66" i="11"/>
  <c r="O66" i="11"/>
  <c r="Q66" i="11"/>
  <c r="G67" i="11"/>
  <c r="M67" i="11" s="1"/>
  <c r="I67" i="11"/>
  <c r="K67" i="11"/>
  <c r="O67" i="11"/>
  <c r="Q67" i="11"/>
  <c r="G68" i="11"/>
  <c r="M68" i="11" s="1"/>
  <c r="I68" i="11"/>
  <c r="K68" i="11"/>
  <c r="O68" i="11"/>
  <c r="Q68" i="11"/>
  <c r="G70" i="11"/>
  <c r="M70" i="11" s="1"/>
  <c r="I70" i="11"/>
  <c r="K70" i="11"/>
  <c r="O70" i="11"/>
  <c r="Q70" i="11"/>
  <c r="G71" i="11"/>
  <c r="M71" i="11" s="1"/>
  <c r="I71" i="11"/>
  <c r="K71" i="11"/>
  <c r="O71" i="11"/>
  <c r="Q71" i="11"/>
  <c r="G72" i="11"/>
  <c r="M72" i="11" s="1"/>
  <c r="I72" i="11"/>
  <c r="K72" i="11"/>
  <c r="O72" i="11"/>
  <c r="Q72" i="11"/>
  <c r="G73" i="11"/>
  <c r="M73" i="11" s="1"/>
  <c r="I73" i="11"/>
  <c r="K73" i="11"/>
  <c r="O73" i="11"/>
  <c r="Q73" i="11"/>
  <c r="G74" i="11"/>
  <c r="M74" i="11" s="1"/>
  <c r="I74" i="11"/>
  <c r="K74" i="11"/>
  <c r="O74" i="11"/>
  <c r="Q74" i="11"/>
  <c r="G75" i="11"/>
  <c r="M75" i="11" s="1"/>
  <c r="I75" i="11"/>
  <c r="K75" i="11"/>
  <c r="O75" i="11"/>
  <c r="Q75" i="11"/>
  <c r="G77" i="11"/>
  <c r="M77" i="11" s="1"/>
  <c r="I77" i="11"/>
  <c r="K77" i="11"/>
  <c r="O77" i="11"/>
  <c r="Q77" i="11"/>
  <c r="G78" i="11"/>
  <c r="M78" i="11" s="1"/>
  <c r="I78" i="11"/>
  <c r="K78" i="11"/>
  <c r="O78" i="11"/>
  <c r="Q78" i="11"/>
  <c r="G79" i="11"/>
  <c r="M79" i="11" s="1"/>
  <c r="I79" i="11"/>
  <c r="K79" i="11"/>
  <c r="O79" i="11"/>
  <c r="Q79" i="11"/>
  <c r="G80" i="11"/>
  <c r="M80" i="11" s="1"/>
  <c r="I80" i="11"/>
  <c r="K80" i="11"/>
  <c r="O80" i="11"/>
  <c r="Q80" i="11"/>
  <c r="G81" i="11"/>
  <c r="M81" i="11" s="1"/>
  <c r="I81" i="11"/>
  <c r="K81" i="11"/>
  <c r="O81" i="11"/>
  <c r="Q81" i="11"/>
  <c r="G82" i="11"/>
  <c r="M82" i="11" s="1"/>
  <c r="I82" i="11"/>
  <c r="K82" i="11"/>
  <c r="O82" i="11"/>
  <c r="Q82" i="11"/>
  <c r="G83" i="11"/>
  <c r="M83" i="11" s="1"/>
  <c r="I83" i="11"/>
  <c r="K83" i="11"/>
  <c r="O83" i="11"/>
  <c r="Q83" i="11"/>
  <c r="G84" i="11"/>
  <c r="M84" i="11" s="1"/>
  <c r="I84" i="11"/>
  <c r="K84" i="11"/>
  <c r="O84" i="11"/>
  <c r="Q84" i="11"/>
  <c r="G85" i="11"/>
  <c r="M85" i="11" s="1"/>
  <c r="I85" i="11"/>
  <c r="K85" i="11"/>
  <c r="O85" i="11"/>
  <c r="Q85" i="11"/>
  <c r="G86" i="11"/>
  <c r="M86" i="11" s="1"/>
  <c r="I86" i="11"/>
  <c r="K86" i="11"/>
  <c r="O86" i="11"/>
  <c r="Q86" i="11"/>
  <c r="G87" i="11"/>
  <c r="M87" i="11" s="1"/>
  <c r="I87" i="11"/>
  <c r="K87" i="11"/>
  <c r="O87" i="11"/>
  <c r="Q87" i="11"/>
  <c r="G88" i="11"/>
  <c r="M88" i="11" s="1"/>
  <c r="I88" i="11"/>
  <c r="K88" i="11"/>
  <c r="O88" i="11"/>
  <c r="Q88" i="11"/>
  <c r="G89" i="11"/>
  <c r="M89" i="11" s="1"/>
  <c r="I89" i="11"/>
  <c r="K89" i="11"/>
  <c r="O89" i="11"/>
  <c r="Q89" i="11"/>
  <c r="G90" i="11"/>
  <c r="M90" i="11" s="1"/>
  <c r="I90" i="11"/>
  <c r="K90" i="11"/>
  <c r="O90" i="11"/>
  <c r="Q90" i="11"/>
  <c r="G91" i="11"/>
  <c r="M91" i="11" s="1"/>
  <c r="I91" i="11"/>
  <c r="K91" i="11"/>
  <c r="O91" i="11"/>
  <c r="Q91" i="11"/>
  <c r="G92" i="11"/>
  <c r="M92" i="11" s="1"/>
  <c r="I92" i="11"/>
  <c r="K92" i="11"/>
  <c r="O92" i="11"/>
  <c r="Q92" i="11"/>
  <c r="G93" i="11"/>
  <c r="M93" i="11" s="1"/>
  <c r="I93" i="11"/>
  <c r="K93" i="11"/>
  <c r="O93" i="11"/>
  <c r="Q93" i="11"/>
  <c r="G94" i="11"/>
  <c r="M94" i="11" s="1"/>
  <c r="I94" i="11"/>
  <c r="K94" i="11"/>
  <c r="O94" i="11"/>
  <c r="Q94" i="11"/>
  <c r="G95" i="11"/>
  <c r="M95" i="11" s="1"/>
  <c r="I95" i="11"/>
  <c r="K95" i="11"/>
  <c r="O95" i="11"/>
  <c r="Q95" i="11"/>
  <c r="G96" i="11"/>
  <c r="M96" i="11" s="1"/>
  <c r="I96" i="11"/>
  <c r="K96" i="11"/>
  <c r="O96" i="11"/>
  <c r="Q96" i="11"/>
  <c r="G97" i="11"/>
  <c r="M97" i="11" s="1"/>
  <c r="I97" i="11"/>
  <c r="K97" i="11"/>
  <c r="O97" i="11"/>
  <c r="Q97" i="11"/>
  <c r="G98" i="11"/>
  <c r="M98" i="11" s="1"/>
  <c r="I98" i="11"/>
  <c r="K98" i="11"/>
  <c r="O98" i="11"/>
  <c r="Q98" i="11"/>
  <c r="G99" i="11"/>
  <c r="M99" i="11" s="1"/>
  <c r="I99" i="11"/>
  <c r="K99" i="11"/>
  <c r="O99" i="11"/>
  <c r="Q99" i="11"/>
  <c r="G101" i="11"/>
  <c r="M101" i="11" s="1"/>
  <c r="I101" i="11"/>
  <c r="K101" i="11"/>
  <c r="O101" i="11"/>
  <c r="Q101" i="11"/>
  <c r="G102" i="11"/>
  <c r="M102" i="11" s="1"/>
  <c r="I102" i="11"/>
  <c r="K102" i="11"/>
  <c r="O102" i="11"/>
  <c r="Q102" i="11"/>
  <c r="G103" i="11"/>
  <c r="M103" i="11" s="1"/>
  <c r="I103" i="11"/>
  <c r="K103" i="11"/>
  <c r="O103" i="11"/>
  <c r="Q103" i="11"/>
  <c r="G104" i="11"/>
  <c r="M104" i="11" s="1"/>
  <c r="I104" i="11"/>
  <c r="K104" i="11"/>
  <c r="O104" i="11"/>
  <c r="Q104" i="11"/>
  <c r="G105" i="11"/>
  <c r="M105" i="11" s="1"/>
  <c r="I105" i="11"/>
  <c r="K105" i="11"/>
  <c r="O105" i="11"/>
  <c r="Q105" i="11"/>
  <c r="G106" i="11"/>
  <c r="M106" i="11" s="1"/>
  <c r="I106" i="11"/>
  <c r="K106" i="11"/>
  <c r="O106" i="11"/>
  <c r="Q106" i="11"/>
  <c r="G107" i="11"/>
  <c r="M107" i="11" s="1"/>
  <c r="I107" i="11"/>
  <c r="K107" i="11"/>
  <c r="O107" i="11"/>
  <c r="Q107" i="11"/>
  <c r="G108" i="11"/>
  <c r="M108" i="11" s="1"/>
  <c r="I108" i="11"/>
  <c r="K108" i="11"/>
  <c r="O108" i="11"/>
  <c r="Q108" i="11"/>
  <c r="G109" i="11"/>
  <c r="M109" i="11" s="1"/>
  <c r="I109" i="11"/>
  <c r="K109" i="11"/>
  <c r="O109" i="11"/>
  <c r="Q109" i="11"/>
  <c r="G110" i="11"/>
  <c r="M110" i="11" s="1"/>
  <c r="I110" i="11"/>
  <c r="K110" i="11"/>
  <c r="O110" i="11"/>
  <c r="Q110" i="11"/>
  <c r="G111" i="11"/>
  <c r="M111" i="11" s="1"/>
  <c r="I111" i="11"/>
  <c r="K111" i="11"/>
  <c r="O111" i="11"/>
  <c r="Q111" i="11"/>
  <c r="G112" i="11"/>
  <c r="M112" i="11" s="1"/>
  <c r="I112" i="11"/>
  <c r="K112" i="11"/>
  <c r="O112" i="11"/>
  <c r="Q112" i="11"/>
  <c r="G113" i="11"/>
  <c r="M113" i="11" s="1"/>
  <c r="I113" i="11"/>
  <c r="K113" i="11"/>
  <c r="O113" i="11"/>
  <c r="Q113" i="11"/>
  <c r="G114" i="11"/>
  <c r="M114" i="11" s="1"/>
  <c r="I114" i="11"/>
  <c r="K114" i="11"/>
  <c r="O114" i="11"/>
  <c r="Q114" i="11"/>
  <c r="G115" i="11"/>
  <c r="M115" i="11" s="1"/>
  <c r="I115" i="11"/>
  <c r="K115" i="11"/>
  <c r="O115" i="11"/>
  <c r="Q115" i="11"/>
  <c r="G116" i="11"/>
  <c r="M116" i="11" s="1"/>
  <c r="I116" i="11"/>
  <c r="K116" i="11"/>
  <c r="O116" i="11"/>
  <c r="Q116" i="11"/>
  <c r="G117" i="11"/>
  <c r="M117" i="11" s="1"/>
  <c r="I117" i="11"/>
  <c r="K117" i="11"/>
  <c r="O117" i="11"/>
  <c r="Q117" i="11"/>
  <c r="G118" i="11"/>
  <c r="M118" i="11" s="1"/>
  <c r="I118" i="11"/>
  <c r="K118" i="11"/>
  <c r="O118" i="11"/>
  <c r="Q118" i="11"/>
  <c r="G119" i="11"/>
  <c r="M119" i="11" s="1"/>
  <c r="I119" i="11"/>
  <c r="K119" i="11"/>
  <c r="O119" i="11"/>
  <c r="Q119" i="11"/>
  <c r="G120" i="11"/>
  <c r="M120" i="11" s="1"/>
  <c r="I120" i="11"/>
  <c r="K120" i="11"/>
  <c r="O120" i="11"/>
  <c r="Q120" i="11"/>
  <c r="G121" i="11"/>
  <c r="M121" i="11" s="1"/>
  <c r="I121" i="11"/>
  <c r="K121" i="11"/>
  <c r="O121" i="11"/>
  <c r="Q121" i="11"/>
  <c r="G122" i="11"/>
  <c r="M122" i="11" s="1"/>
  <c r="I122" i="11"/>
  <c r="K122" i="11"/>
  <c r="O122" i="11"/>
  <c r="Q122" i="11"/>
  <c r="G123" i="11"/>
  <c r="M123" i="11" s="1"/>
  <c r="I123" i="11"/>
  <c r="K123" i="11"/>
  <c r="O123" i="11"/>
  <c r="Q123" i="11"/>
  <c r="G124" i="11"/>
  <c r="M124" i="11" s="1"/>
  <c r="I124" i="11"/>
  <c r="K124" i="11"/>
  <c r="O124" i="11"/>
  <c r="Q124" i="11"/>
  <c r="G125" i="11"/>
  <c r="M125" i="11" s="1"/>
  <c r="I125" i="11"/>
  <c r="K125" i="11"/>
  <c r="O125" i="11"/>
  <c r="Q125" i="11"/>
  <c r="G126" i="11"/>
  <c r="M126" i="11" s="1"/>
  <c r="I126" i="11"/>
  <c r="K126" i="11"/>
  <c r="O126" i="11"/>
  <c r="Q126" i="11"/>
  <c r="G127" i="11"/>
  <c r="M127" i="11" s="1"/>
  <c r="I127" i="11"/>
  <c r="K127" i="11"/>
  <c r="O127" i="11"/>
  <c r="Q127" i="11"/>
  <c r="G128" i="11"/>
  <c r="M128" i="11" s="1"/>
  <c r="I128" i="11"/>
  <c r="K128" i="11"/>
  <c r="O128" i="11"/>
  <c r="Q128" i="11"/>
  <c r="G129" i="11"/>
  <c r="M129" i="11" s="1"/>
  <c r="I129" i="11"/>
  <c r="K129" i="11"/>
  <c r="O129" i="11"/>
  <c r="Q129" i="11"/>
  <c r="G130" i="11"/>
  <c r="M130" i="11" s="1"/>
  <c r="I130" i="11"/>
  <c r="K130" i="11"/>
  <c r="O130" i="11"/>
  <c r="Q130" i="11"/>
  <c r="G131" i="11"/>
  <c r="M131" i="11" s="1"/>
  <c r="I131" i="11"/>
  <c r="K131" i="11"/>
  <c r="O131" i="11"/>
  <c r="Q131" i="11"/>
  <c r="G132" i="11"/>
  <c r="M132" i="11" s="1"/>
  <c r="I132" i="11"/>
  <c r="K132" i="11"/>
  <c r="O132" i="11"/>
  <c r="Q132" i="11"/>
  <c r="G133" i="11"/>
  <c r="M133" i="11" s="1"/>
  <c r="I133" i="11"/>
  <c r="K133" i="11"/>
  <c r="O133" i="11"/>
  <c r="Q133" i="11"/>
  <c r="G134" i="11"/>
  <c r="M134" i="11" s="1"/>
  <c r="I134" i="11"/>
  <c r="K134" i="11"/>
  <c r="O134" i="11"/>
  <c r="Q134" i="11"/>
  <c r="G135" i="11"/>
  <c r="M135" i="11" s="1"/>
  <c r="I135" i="11"/>
  <c r="K135" i="11"/>
  <c r="O135" i="11"/>
  <c r="Q135" i="11"/>
  <c r="G136" i="11"/>
  <c r="M136" i="11" s="1"/>
  <c r="I136" i="11"/>
  <c r="K136" i="11"/>
  <c r="O136" i="11"/>
  <c r="Q136" i="11"/>
  <c r="G137" i="11"/>
  <c r="M137" i="11" s="1"/>
  <c r="I137" i="11"/>
  <c r="K137" i="11"/>
  <c r="O137" i="11"/>
  <c r="Q137" i="11"/>
  <c r="G138" i="11"/>
  <c r="M138" i="11" s="1"/>
  <c r="I138" i="11"/>
  <c r="K138" i="11"/>
  <c r="O138" i="11"/>
  <c r="Q138" i="11"/>
  <c r="G139" i="11"/>
  <c r="M139" i="11" s="1"/>
  <c r="I139" i="11"/>
  <c r="K139" i="11"/>
  <c r="O139" i="11"/>
  <c r="Q139" i="11"/>
  <c r="G140" i="11"/>
  <c r="M140" i="11" s="1"/>
  <c r="I140" i="11"/>
  <c r="K140" i="11"/>
  <c r="O140" i="11"/>
  <c r="Q140" i="11"/>
  <c r="G141" i="11"/>
  <c r="M141" i="11" s="1"/>
  <c r="I141" i="11"/>
  <c r="K141" i="11"/>
  <c r="O141" i="11"/>
  <c r="Q141" i="11"/>
  <c r="G142" i="11"/>
  <c r="M142" i="11" s="1"/>
  <c r="I142" i="11"/>
  <c r="K142" i="11"/>
  <c r="O142" i="11"/>
  <c r="Q142" i="11"/>
  <c r="G143" i="11"/>
  <c r="M143" i="11" s="1"/>
  <c r="I143" i="11"/>
  <c r="K143" i="11"/>
  <c r="O143" i="11"/>
  <c r="Q143" i="11"/>
  <c r="G144" i="11"/>
  <c r="M144" i="11" s="1"/>
  <c r="I144" i="11"/>
  <c r="K144" i="11"/>
  <c r="O144" i="11"/>
  <c r="Q144" i="11"/>
  <c r="G145" i="11"/>
  <c r="M145" i="11" s="1"/>
  <c r="I145" i="11"/>
  <c r="K145" i="11"/>
  <c r="O145" i="11"/>
  <c r="Q145" i="11"/>
  <c r="G146" i="11"/>
  <c r="M146" i="11" s="1"/>
  <c r="I146" i="11"/>
  <c r="K146" i="11"/>
  <c r="O146" i="11"/>
  <c r="Q146" i="11"/>
  <c r="G148" i="11"/>
  <c r="M148" i="11" s="1"/>
  <c r="I148" i="11"/>
  <c r="K148" i="11"/>
  <c r="O148" i="11"/>
  <c r="Q148" i="11"/>
  <c r="G149" i="11"/>
  <c r="M149" i="11" s="1"/>
  <c r="I149" i="11"/>
  <c r="K149" i="11"/>
  <c r="O149" i="11"/>
  <c r="Q149" i="11"/>
  <c r="G150" i="11"/>
  <c r="M150" i="11" s="1"/>
  <c r="I150" i="11"/>
  <c r="K150" i="11"/>
  <c r="O150" i="11"/>
  <c r="Q150" i="11"/>
  <c r="G151" i="11"/>
  <c r="M151" i="11" s="1"/>
  <c r="I151" i="11"/>
  <c r="K151" i="11"/>
  <c r="O151" i="11"/>
  <c r="Q151" i="11"/>
  <c r="G152" i="11"/>
  <c r="M152" i="11" s="1"/>
  <c r="I152" i="11"/>
  <c r="K152" i="11"/>
  <c r="O152" i="11"/>
  <c r="Q152" i="11"/>
  <c r="G153" i="11"/>
  <c r="M153" i="11" s="1"/>
  <c r="I153" i="11"/>
  <c r="K153" i="11"/>
  <c r="O153" i="11"/>
  <c r="Q153" i="11"/>
  <c r="G154" i="11"/>
  <c r="M154" i="11" s="1"/>
  <c r="I154" i="11"/>
  <c r="K154" i="11"/>
  <c r="O154" i="11"/>
  <c r="Q154" i="11"/>
  <c r="G155" i="11"/>
  <c r="M155" i="11" s="1"/>
  <c r="I155" i="11"/>
  <c r="K155" i="11"/>
  <c r="O155" i="11"/>
  <c r="Q155" i="11"/>
  <c r="G156" i="11"/>
  <c r="M156" i="11" s="1"/>
  <c r="I156" i="11"/>
  <c r="K156" i="11"/>
  <c r="O156" i="11"/>
  <c r="Q156" i="11"/>
  <c r="G157" i="11"/>
  <c r="M157" i="11" s="1"/>
  <c r="I157" i="11"/>
  <c r="K157" i="11"/>
  <c r="O157" i="11"/>
  <c r="Q157" i="11"/>
  <c r="G158" i="11"/>
  <c r="M158" i="11" s="1"/>
  <c r="I158" i="11"/>
  <c r="K158" i="11"/>
  <c r="O158" i="11"/>
  <c r="Q158" i="11"/>
  <c r="G159" i="11"/>
  <c r="M159" i="11" s="1"/>
  <c r="I159" i="11"/>
  <c r="K159" i="11"/>
  <c r="O159" i="11"/>
  <c r="Q159" i="11"/>
  <c r="G160" i="11"/>
  <c r="M160" i="11" s="1"/>
  <c r="I160" i="11"/>
  <c r="K160" i="11"/>
  <c r="O160" i="11"/>
  <c r="Q160" i="11"/>
  <c r="G162" i="11"/>
  <c r="M162" i="11" s="1"/>
  <c r="M161" i="11" s="1"/>
  <c r="I162" i="11"/>
  <c r="I161" i="11" s="1"/>
  <c r="K162" i="11"/>
  <c r="K161" i="11" s="1"/>
  <c r="O162" i="11"/>
  <c r="O161" i="11" s="1"/>
  <c r="Q162" i="11"/>
  <c r="Q161" i="11" s="1"/>
  <c r="G164" i="11"/>
  <c r="M164" i="11" s="1"/>
  <c r="I164" i="11"/>
  <c r="K164" i="11"/>
  <c r="O164" i="11"/>
  <c r="Q164" i="11"/>
  <c r="G165" i="11"/>
  <c r="M165" i="11" s="1"/>
  <c r="I165" i="11"/>
  <c r="K165" i="11"/>
  <c r="O165" i="11"/>
  <c r="Q165" i="11"/>
  <c r="G166" i="11"/>
  <c r="M166" i="11" s="1"/>
  <c r="I166" i="11"/>
  <c r="K166" i="11"/>
  <c r="O166" i="11"/>
  <c r="Q166" i="11"/>
  <c r="G167" i="11"/>
  <c r="M167" i="11" s="1"/>
  <c r="I167" i="11"/>
  <c r="K167" i="11"/>
  <c r="O167" i="11"/>
  <c r="Q167" i="11"/>
  <c r="G168" i="11"/>
  <c r="M168" i="11" s="1"/>
  <c r="I168" i="11"/>
  <c r="K168" i="11"/>
  <c r="O168" i="11"/>
  <c r="Q168" i="11"/>
  <c r="G169" i="11"/>
  <c r="M169" i="11" s="1"/>
  <c r="I169" i="11"/>
  <c r="K169" i="11"/>
  <c r="O169" i="11"/>
  <c r="Q169" i="11"/>
  <c r="G170" i="11"/>
  <c r="M170" i="11" s="1"/>
  <c r="I170" i="11"/>
  <c r="K170" i="11"/>
  <c r="O170" i="11"/>
  <c r="Q170" i="11"/>
  <c r="G171" i="11"/>
  <c r="M171" i="11" s="1"/>
  <c r="I171" i="11"/>
  <c r="K171" i="11"/>
  <c r="O171" i="11"/>
  <c r="Q171" i="11"/>
  <c r="G172" i="11"/>
  <c r="M172" i="11" s="1"/>
  <c r="I172" i="11"/>
  <c r="K172" i="11"/>
  <c r="O172" i="11"/>
  <c r="Q172" i="11"/>
  <c r="G173" i="11"/>
  <c r="M173" i="11" s="1"/>
  <c r="I173" i="11"/>
  <c r="K173" i="11"/>
  <c r="O173" i="11"/>
  <c r="Q173" i="11"/>
  <c r="G174" i="11"/>
  <c r="M174" i="11" s="1"/>
  <c r="I174" i="11"/>
  <c r="K174" i="11"/>
  <c r="O174" i="11"/>
  <c r="Q174" i="11"/>
  <c r="G175" i="11"/>
  <c r="M175" i="11" s="1"/>
  <c r="I175" i="11"/>
  <c r="K175" i="11"/>
  <c r="O175" i="11"/>
  <c r="Q175" i="11"/>
  <c r="G176" i="11"/>
  <c r="M176" i="11" s="1"/>
  <c r="I176" i="11"/>
  <c r="K176" i="11"/>
  <c r="O176" i="11"/>
  <c r="Q176" i="11"/>
  <c r="G177" i="11"/>
  <c r="M177" i="11" s="1"/>
  <c r="I177" i="11"/>
  <c r="K177" i="11"/>
  <c r="O177" i="11"/>
  <c r="Q177" i="11"/>
  <c r="G178" i="11"/>
  <c r="M178" i="11" s="1"/>
  <c r="I178" i="11"/>
  <c r="K178" i="11"/>
  <c r="O178" i="11"/>
  <c r="Q178" i="11"/>
  <c r="G179" i="11"/>
  <c r="M179" i="11" s="1"/>
  <c r="I179" i="11"/>
  <c r="K179" i="11"/>
  <c r="O179" i="11"/>
  <c r="Q179" i="11"/>
  <c r="G180" i="11"/>
  <c r="M180" i="11" s="1"/>
  <c r="I180" i="11"/>
  <c r="K180" i="11"/>
  <c r="O180" i="11"/>
  <c r="Q180" i="11"/>
  <c r="G181" i="11"/>
  <c r="M181" i="11" s="1"/>
  <c r="I181" i="11"/>
  <c r="K181" i="11"/>
  <c r="O181" i="11"/>
  <c r="Q181" i="11"/>
  <c r="G182" i="11"/>
  <c r="M182" i="11" s="1"/>
  <c r="I182" i="11"/>
  <c r="K182" i="11"/>
  <c r="O182" i="11"/>
  <c r="Q182" i="11"/>
  <c r="G183" i="11"/>
  <c r="M183" i="11" s="1"/>
  <c r="I183" i="11"/>
  <c r="K183" i="11"/>
  <c r="O183" i="11"/>
  <c r="Q183" i="11"/>
  <c r="G184" i="11"/>
  <c r="M184" i="11" s="1"/>
  <c r="I184" i="11"/>
  <c r="K184" i="11"/>
  <c r="O184" i="11"/>
  <c r="Q184" i="11"/>
  <c r="G185" i="11"/>
  <c r="M185" i="11" s="1"/>
  <c r="I185" i="11"/>
  <c r="K185" i="11"/>
  <c r="O185" i="11"/>
  <c r="Q185" i="11"/>
  <c r="G186" i="11"/>
  <c r="M186" i="11" s="1"/>
  <c r="I186" i="11"/>
  <c r="K186" i="11"/>
  <c r="O186" i="11"/>
  <c r="Q186" i="11"/>
  <c r="G187" i="11"/>
  <c r="M187" i="11" s="1"/>
  <c r="I187" i="11"/>
  <c r="K187" i="11"/>
  <c r="O187" i="11"/>
  <c r="Q187" i="11"/>
  <c r="G188" i="11"/>
  <c r="M188" i="11" s="1"/>
  <c r="I188" i="11"/>
  <c r="K188" i="11"/>
  <c r="O188" i="11"/>
  <c r="Q188" i="11"/>
  <c r="G189" i="11"/>
  <c r="M189" i="11" s="1"/>
  <c r="I189" i="11"/>
  <c r="K189" i="11"/>
  <c r="O189" i="11"/>
  <c r="Q189" i="11"/>
  <c r="G190" i="11"/>
  <c r="M190" i="11" s="1"/>
  <c r="I190" i="11"/>
  <c r="K190" i="11"/>
  <c r="O190" i="11"/>
  <c r="Q190" i="11"/>
  <c r="G191" i="11"/>
  <c r="M191" i="11" s="1"/>
  <c r="I191" i="11"/>
  <c r="K191" i="11"/>
  <c r="O191" i="11"/>
  <c r="Q191" i="11"/>
  <c r="G192" i="11"/>
  <c r="M192" i="11" s="1"/>
  <c r="I192" i="11"/>
  <c r="K192" i="11"/>
  <c r="O192" i="11"/>
  <c r="Q192" i="11"/>
  <c r="G193" i="11"/>
  <c r="M193" i="11" s="1"/>
  <c r="I193" i="11"/>
  <c r="K193" i="11"/>
  <c r="O193" i="11"/>
  <c r="Q193" i="11"/>
  <c r="G194" i="11"/>
  <c r="M194" i="11" s="1"/>
  <c r="I194" i="11"/>
  <c r="K194" i="11"/>
  <c r="O194" i="11"/>
  <c r="Q194" i="11"/>
  <c r="G195" i="11"/>
  <c r="M195" i="11" s="1"/>
  <c r="I195" i="11"/>
  <c r="K195" i="11"/>
  <c r="O195" i="11"/>
  <c r="Q195" i="11"/>
  <c r="G196" i="11"/>
  <c r="M196" i="11" s="1"/>
  <c r="I196" i="11"/>
  <c r="K196" i="11"/>
  <c r="O196" i="11"/>
  <c r="Q196" i="11"/>
  <c r="G197" i="11"/>
  <c r="M197" i="11" s="1"/>
  <c r="I197" i="11"/>
  <c r="K197" i="11"/>
  <c r="O197" i="11"/>
  <c r="Q197" i="11"/>
  <c r="M199" i="11"/>
  <c r="I199" i="11"/>
  <c r="K199" i="11"/>
  <c r="O199" i="11"/>
  <c r="Q199" i="11"/>
  <c r="M200" i="11"/>
  <c r="I200" i="11"/>
  <c r="K200" i="11"/>
  <c r="O200" i="11"/>
  <c r="Q200" i="11"/>
  <c r="I19" i="1"/>
  <c r="I17" i="1"/>
  <c r="G27" i="1"/>
  <c r="J28" i="1"/>
  <c r="J26" i="1"/>
  <c r="G38" i="1"/>
  <c r="F38" i="1"/>
  <c r="J23" i="1"/>
  <c r="J24" i="1"/>
  <c r="J25" i="1"/>
  <c r="J27" i="1"/>
  <c r="E24" i="1"/>
  <c r="E26" i="1"/>
  <c r="O198" i="11" l="1"/>
  <c r="I198" i="11"/>
  <c r="O163" i="11"/>
  <c r="I163" i="11"/>
  <c r="O147" i="11"/>
  <c r="I147" i="11"/>
  <c r="O100" i="11"/>
  <c r="I100" i="11"/>
  <c r="Q76" i="11"/>
  <c r="K76" i="11"/>
  <c r="Q69" i="11"/>
  <c r="K69" i="11"/>
  <c r="Q26" i="11"/>
  <c r="K26" i="11"/>
  <c r="Q7" i="11"/>
  <c r="K7" i="11"/>
  <c r="F39" i="1"/>
  <c r="F42" i="1" s="1"/>
  <c r="G23" i="1" s="1"/>
  <c r="G24" i="1" s="1"/>
  <c r="F40" i="1"/>
  <c r="Q198" i="11"/>
  <c r="K198" i="11"/>
  <c r="Q163" i="11"/>
  <c r="K163" i="11"/>
  <c r="Q147" i="11"/>
  <c r="K147" i="11"/>
  <c r="Q100" i="11"/>
  <c r="K100" i="11"/>
  <c r="O76" i="11"/>
  <c r="I76" i="11"/>
  <c r="O69" i="11"/>
  <c r="I69" i="11"/>
  <c r="O26" i="11"/>
  <c r="I26" i="11"/>
  <c r="O7" i="11"/>
  <c r="I7" i="11"/>
  <c r="AD203" i="11"/>
  <c r="M76" i="11"/>
  <c r="M69" i="11"/>
  <c r="M26" i="11"/>
  <c r="M7" i="11"/>
  <c r="M198" i="11"/>
  <c r="M163" i="11"/>
  <c r="M147" i="11"/>
  <c r="M100" i="11"/>
  <c r="I57" i="1"/>
  <c r="I20" i="1" s="1"/>
  <c r="G163" i="11"/>
  <c r="I56" i="1" s="1"/>
  <c r="I18" i="1" s="1"/>
  <c r="G161" i="11"/>
  <c r="I55" i="1" s="1"/>
  <c r="G147" i="11"/>
  <c r="I54" i="1" s="1"/>
  <c r="G100" i="11"/>
  <c r="I53" i="1" s="1"/>
  <c r="G76" i="11"/>
  <c r="I52" i="1" s="1"/>
  <c r="G69" i="11"/>
  <c r="I51" i="1" s="1"/>
  <c r="G26" i="11"/>
  <c r="I50" i="1" s="1"/>
  <c r="G7" i="11"/>
  <c r="G203" i="11" l="1"/>
  <c r="I49" i="1"/>
  <c r="G41" i="1"/>
  <c r="H41" i="1" s="1"/>
  <c r="I41" i="1" s="1"/>
  <c r="G40" i="1"/>
  <c r="H40" i="1" s="1"/>
  <c r="I40" i="1" s="1"/>
  <c r="G39" i="1"/>
  <c r="H39" i="1" s="1"/>
  <c r="H42" i="1" s="1"/>
  <c r="G42" i="1" l="1"/>
  <c r="I39" i="1"/>
  <c r="I42" i="1" s="1"/>
  <c r="I16" i="1"/>
  <c r="I21" i="1" s="1"/>
  <c r="I58" i="1"/>
  <c r="G25" i="1" l="1"/>
  <c r="G28" i="1"/>
  <c r="J56" i="1"/>
  <c r="J53" i="1"/>
  <c r="J55" i="1"/>
  <c r="J52" i="1"/>
  <c r="J57" i="1"/>
  <c r="J49" i="1"/>
  <c r="J51" i="1"/>
  <c r="J50" i="1"/>
  <c r="J54" i="1"/>
  <c r="J39" i="1"/>
  <c r="J42" i="1" s="1"/>
  <c r="J41" i="1"/>
  <c r="J40" i="1"/>
  <c r="G26" i="1" l="1"/>
  <c r="G29" i="1" s="1"/>
  <c r="J5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<sst xmlns="http://schemas.openxmlformats.org/spreadsheetml/2006/main" count="1264" uniqueCount="508">
  <si>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</si>
  <si>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</si>
  <si>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</si>
  <si>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</si>
  <si>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</si>
  <si>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</si>
  <si>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</si>
  <si>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</si>
  <si>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</si>
  <si>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</si>
  <si>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</si>
  <si>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</si>
  <si>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</si>
  <si>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</si>
  <si>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</si>
  <si>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</si>
  <si>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</si>
  <si>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</si>
  <si>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</si>
  <si>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</si>
  <si>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</si>
  <si>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</si>
  <si>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</si>
  <si>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</si>
  <si>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</si>
  <si>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</si>
  <si>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</si>
  <si>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</si>
  <si>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</si>
  <si>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</si>
  <si>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</si>
  <si>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</si>
  <si>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</si>
  <si>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</si>
  <si>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</si>
  <si>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</si>
  <si>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</si>
  <si>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</si>
  <si>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</si>
  <si>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</si>
  <si>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</si>
  <si>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15/14/01</t>
  </si>
  <si>
    <t>Jáchymov - dlážděná plocha kolem kostela</t>
  </si>
  <si>
    <t>01</t>
  </si>
  <si>
    <t>Okolí kostela sv.Jáchyma- dlážděná plocha</t>
  </si>
  <si>
    <t>Objekt:</t>
  </si>
  <si>
    <t>Rozpočet:</t>
  </si>
  <si>
    <t>15/14</t>
  </si>
  <si>
    <t>Revitalizace historického jádra Jáchymov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</si>
  <si>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</si>
  <si>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</si>
  <si>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</si>
  <si>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</si>
  <si>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</si>
  <si>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</si>
  <si>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</si>
  <si>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</si>
  <si>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</si>
  <si>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</t>
  </si>
  <si>
    <t>Základy a zvláštní zakládání</t>
  </si>
  <si>
    <t>5</t>
  </si>
  <si>
    <t>Komunikace</t>
  </si>
  <si>
    <t>8</t>
  </si>
  <si>
    <t>Trubní vedení</t>
  </si>
  <si>
    <t>96</t>
  </si>
  <si>
    <t>Bourání konstrukcí</t>
  </si>
  <si>
    <t>99</t>
  </si>
  <si>
    <t>Staveništní přesun hmot</t>
  </si>
  <si>
    <t>M21</t>
  </si>
  <si>
    <t>Elektromontáže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</si>
  <si>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</si>
  <si>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</si>
  <si>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</si>
  <si>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</si>
  <si>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</si>
  <si>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</si>
  <si>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</si>
  <si>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</si>
  <si>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</si>
  <si>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</si>
  <si>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</si>
  <si>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</si>
  <si>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</si>
  <si>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</si>
  <si>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</si>
  <si>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</si>
  <si>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</si>
  <si>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</si>
  <si>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</si>
  <si>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</si>
  <si>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</si>
  <si>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</si>
  <si>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</si>
  <si>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</si>
  <si>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</si>
  <si>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122202203R00</t>
  </si>
  <si>
    <t>Odkopávky pro silnice v hor. 3 do 10000 m3</t>
  </si>
  <si>
    <t>m3</t>
  </si>
  <si>
    <t>800-1</t>
  </si>
  <si>
    <t>RTS</t>
  </si>
  <si>
    <t>POL1_</t>
  </si>
  <si>
    <t>122202209R00</t>
  </si>
  <si>
    <t>Příplatek za lepivost - odkop. pro silnice v hor.3</t>
  </si>
  <si>
    <t>132201110R00</t>
  </si>
  <si>
    <t>Hloubení rýh š.do 60 cm v hor.3 do 50 m3, STROJNĚ</t>
  </si>
  <si>
    <t>132201119R00</t>
  </si>
  <si>
    <t>Příplatek za lepivost - hloubení rýh 60 cm v hor.3</t>
  </si>
  <si>
    <t>132201211R00</t>
  </si>
  <si>
    <t>Hloubení rýh š.do 200 cm hor.3 do 100 m3,STROJNĚ</t>
  </si>
  <si>
    <t>132201219R00</t>
  </si>
  <si>
    <t>Příplatek za lepivost - hloubení rýh 200cm v hor.3</t>
  </si>
  <si>
    <t>133201101R00</t>
  </si>
  <si>
    <t>Hloubení šachet v hor.3 do 100 m3</t>
  </si>
  <si>
    <t>133201109R00</t>
  </si>
  <si>
    <t>Příplatek za lepivost - hloubení šachet v hor.3</t>
  </si>
  <si>
    <t>161101101R00</t>
  </si>
  <si>
    <t>Svislé přemístění výkopku z hor.1-4 do 2,5 m</t>
  </si>
  <si>
    <t>162201101R00</t>
  </si>
  <si>
    <t>Vodorovné přemístění výkopku z hor.1-4 do 20 m</t>
  </si>
  <si>
    <t>162701105R00</t>
  </si>
  <si>
    <t>Vodorovné přemístění výkopku z hor.1-4 do 10000 m</t>
  </si>
  <si>
    <t>162701109R00</t>
  </si>
  <si>
    <t>Příplatek k vod. přemístění hor.1-4 za další 1 km</t>
  </si>
  <si>
    <t>167101102R00</t>
  </si>
  <si>
    <t>Nakládání výkopku z hor.1-4 v množství nad 100 m3</t>
  </si>
  <si>
    <t>171201201R00</t>
  </si>
  <si>
    <t>Uložení sypaniny na skl.-modelace na výšku přes 2m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</si>
  <si>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</si>
  <si>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</si>
  <si>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</si>
  <si>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</si>
  <si>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181101102R00</t>
  </si>
  <si>
    <t>Úprava pláně v zářezech v hor. 1-4, se zhutněním</t>
  </si>
  <si>
    <t>m2</t>
  </si>
  <si>
    <t>199000002R00</t>
  </si>
  <si>
    <t>Poplatek za skládku horniny 1- 4</t>
  </si>
  <si>
    <t>184805229T00</t>
  </si>
  <si>
    <t>Řez stromu lezecky zdravot pl-540m2</t>
  </si>
  <si>
    <t>kus</t>
  </si>
  <si>
    <t>823-1</t>
  </si>
  <si>
    <t>Vlastní</t>
  </si>
  <si>
    <t>184805232T00</t>
  </si>
  <si>
    <t>Řez stromu lezecky zdravot pl-600m2</t>
  </si>
  <si>
    <t>111212131R00</t>
  </si>
  <si>
    <t>Odstranění dřevin výš.nad 1m, svah 1:5, s pařezem</t>
  </si>
  <si>
    <t>112103121R00</t>
  </si>
  <si>
    <t>Kácení ve ztíž.podmínkách prům. do 20 cm, svah 1:5</t>
  </si>
  <si>
    <t>112103123R00</t>
  </si>
  <si>
    <t>Kácení ve ztíž.podmínkách prům. do 40 cm, svah 1:5</t>
  </si>
  <si>
    <t>112103124R00</t>
  </si>
  <si>
    <t>Kácení ve ztíž.podmínkách prům. do 50 cm, svah 1:5</t>
  </si>
  <si>
    <t>112203211R00</t>
  </si>
  <si>
    <t>Odstranění pařezů, ztíž. pod.,D do 20 cm, svah 1:5</t>
  </si>
  <si>
    <t>112203213R00</t>
  </si>
  <si>
    <t>Odstranění pařezů, ztíž. pod.,D do 40 cm, svah 1:5</t>
  </si>
  <si>
    <t>112203214R00</t>
  </si>
  <si>
    <t>Odstranění pařezů, ztíž. pod.,D do 50 cm, svah 1:5</t>
  </si>
  <si>
    <t>162301401R00</t>
  </si>
  <si>
    <t>Vod.přemístění větví listnatých, D 30cm  do 5000 m</t>
  </si>
  <si>
    <t>162301402R00</t>
  </si>
  <si>
    <t>Vod.přemístění větví listnatých, D 50cm  do 5000 m</t>
  </si>
  <si>
    <t>162301411R00</t>
  </si>
  <si>
    <t>Vod.přemístění kmenů listnatých, D 30cm  do 5000 m</t>
  </si>
  <si>
    <t>162301412R00</t>
  </si>
  <si>
    <t>Vod.přemístění kmenů listnatých, D 50cm  do 5000 m</t>
  </si>
  <si>
    <t>162301421R00</t>
  </si>
  <si>
    <t>Vodorovné přemístění pařezů  D 30 cm do 5000 m</t>
  </si>
  <si>
    <t>162301422R00</t>
  </si>
  <si>
    <t>Vodorovné přemístění pařezů  D 50 cm do 5000 m</t>
  </si>
  <si>
    <t>180402111R00</t>
  </si>
  <si>
    <t>Založení trávníku parkového výsevem v rovině</t>
  </si>
  <si>
    <t>182301123R00</t>
  </si>
  <si>
    <t>Rozprostření ornice, svah, tl. 15-20 cm, do 500 m2</t>
  </si>
  <si>
    <t>183403153R00</t>
  </si>
  <si>
    <t>Obdělání půdy hrabáním, v rovině</t>
  </si>
  <si>
    <t>183403161R00</t>
  </si>
  <si>
    <t>Obdělání půdy válením, v rovině</t>
  </si>
  <si>
    <t>184102116R00</t>
  </si>
  <si>
    <t>Výsadba dřevin s balem D do 80 cm, v rovině</t>
  </si>
  <si>
    <t>184202112R00</t>
  </si>
  <si>
    <t>Ukotvení dřeviny kůly D do 10 cm, dl. do 3 m</t>
  </si>
  <si>
    <t>184501114R00</t>
  </si>
  <si>
    <t>Zhotovení obalu z juty, 2vrstvy, v rovině</t>
  </si>
  <si>
    <t>184802111R00</t>
  </si>
  <si>
    <t>Chem. odplevelení před založ. postřikem, v rovině</t>
  </si>
  <si>
    <t>184807111R00</t>
  </si>
  <si>
    <t>Ochrana stromu bedněním - zřízení</t>
  </si>
  <si>
    <t>184807112R00</t>
  </si>
  <si>
    <t>Ochrana stromu bedněním - odstranění</t>
  </si>
  <si>
    <t>184911111R00</t>
  </si>
  <si>
    <t>Uvázání dřeviny ke kůlu</t>
  </si>
  <si>
    <t>184921096R00</t>
  </si>
  <si>
    <t>Mulčování rostlin tl. do 0,15 m rovina</t>
  </si>
  <si>
    <t>185802113R00</t>
  </si>
  <si>
    <t>Hnojení umělým hnojivem v rovině</t>
  </si>
  <si>
    <t>t</t>
  </si>
  <si>
    <t>185803111R00</t>
  </si>
  <si>
    <t>Ošetření trávníku v rovině</t>
  </si>
  <si>
    <t>185804312R00</t>
  </si>
  <si>
    <t>Zalití rostlin vodou plochy nad 20 m2</t>
  </si>
  <si>
    <t>185851111R00</t>
  </si>
  <si>
    <t>Dovoz vody pro zálivku rostlin do 6 km</t>
  </si>
  <si>
    <t>212971110R00</t>
  </si>
  <si>
    <t>Opláštění jam pro stromy protikořen.fólií</t>
  </si>
  <si>
    <t>800-2</t>
  </si>
  <si>
    <t>184808314R0a</t>
  </si>
  <si>
    <t>Hnojení dřevin hnoj. -0,25 kg/1saz</t>
  </si>
  <si>
    <t>00572400R</t>
  </si>
  <si>
    <t>Směs travní parková I. běžná zátěž PROFI</t>
  </si>
  <si>
    <t>kg</t>
  </si>
  <si>
    <t>SPCM</t>
  </si>
  <si>
    <t>POL3_</t>
  </si>
  <si>
    <t>02656032R</t>
  </si>
  <si>
    <t>Javor babyka-Acer campestre, Fastigiatum, ZB, 16-18 cm</t>
  </si>
  <si>
    <t>026560432Ra</t>
  </si>
  <si>
    <t>Buk - Fagus sylvatica Purple Fountain, ZB, 250cm</t>
  </si>
  <si>
    <t>05217230R</t>
  </si>
  <si>
    <t>Tyč jehličnatá jakost 4 tř.3 10-12 cm odkorněná</t>
  </si>
  <si>
    <t>10364102.ARa</t>
  </si>
  <si>
    <t>Hnojivo pro dřeviny - tableta</t>
  </si>
  <si>
    <t>10391100R</t>
  </si>
  <si>
    <t>Kůra mulčovací VL</t>
  </si>
  <si>
    <t>25191158R</t>
  </si>
  <si>
    <t>Trávníkové hnojivo AGRO po 10 kg</t>
  </si>
  <si>
    <t>Kg</t>
  </si>
  <si>
    <t>25234009.AR</t>
  </si>
  <si>
    <t>ROUNDUP KLASIK herbicid totální po 5 litrech</t>
  </si>
  <si>
    <t>l</t>
  </si>
  <si>
    <t>69366107Ra</t>
  </si>
  <si>
    <t>Protikořenová fólie</t>
  </si>
  <si>
    <t>274313711R00</t>
  </si>
  <si>
    <t>Beton základových pasů prostý C 25/30</t>
  </si>
  <si>
    <t>801-1</t>
  </si>
  <si>
    <t>274351215R00</t>
  </si>
  <si>
    <t>Bednění stěn základových pasů - zřízení</t>
  </si>
  <si>
    <t>274351216R00</t>
  </si>
  <si>
    <t>Bednění stěn základových pasů - odstranění</t>
  </si>
  <si>
    <t>275313711R00</t>
  </si>
  <si>
    <t>Beton základových patek prostý C 25/30</t>
  </si>
  <si>
    <t>275351215R00</t>
  </si>
  <si>
    <t>Bednění stěn základových patek - zřízení</t>
  </si>
  <si>
    <t>275351216R00</t>
  </si>
  <si>
    <t>Bednění stěn základových patek - odstranění</t>
  </si>
  <si>
    <t>596811221T00</t>
  </si>
  <si>
    <t>Klad dlaž pěší kam vel 0,25m2-100m2</t>
  </si>
  <si>
    <t>822-1</t>
  </si>
  <si>
    <t>912111111T00</t>
  </si>
  <si>
    <t>Mtž park sloupek v-80 zabetonované</t>
  </si>
  <si>
    <t>936104211T00</t>
  </si>
  <si>
    <t>Mtž odpadkový koš do bet patky</t>
  </si>
  <si>
    <t>936124113T00</t>
  </si>
  <si>
    <t>Mtž stabil lavička šrouby</t>
  </si>
  <si>
    <t>564801112R00</t>
  </si>
  <si>
    <t>Podklad ze štěrkodrti po zhutnění tloušťky 4 cm</t>
  </si>
  <si>
    <t>564841111R00</t>
  </si>
  <si>
    <t>Podklad ze štěrkodrti po zhutnění tloušťky 12 cm</t>
  </si>
  <si>
    <t>564861111R00</t>
  </si>
  <si>
    <t>Podklad ze štěrkodrti po zhutnění tloušťky 20 cm</t>
  </si>
  <si>
    <t>594611111RT3</t>
  </si>
  <si>
    <t>Dlažba z lomového kamene,lože štěrkopís., tloušťky 200 mm, tř. 2, včetně dodávky kamene</t>
  </si>
  <si>
    <t>597093311RS2</t>
  </si>
  <si>
    <t>Žlab odvodňovací ACO S 200 K, dl.1000 mm,D400,E600, můstkový rošt litina, šířka 260 mm,spád 340-390 mm</t>
  </si>
  <si>
    <t>597093323R00</t>
  </si>
  <si>
    <t>Vpust ACO S 200 K,odtok DN 200,dl.500 mm,D400,E600</t>
  </si>
  <si>
    <t>597093331R00</t>
  </si>
  <si>
    <t>Čelo kombinované plné pro žlab ACO S 200 K</t>
  </si>
  <si>
    <t>916561111R00</t>
  </si>
  <si>
    <t>Osazení záhon.obrubníků do lože z C 12/15 s opěrou</t>
  </si>
  <si>
    <t>m</t>
  </si>
  <si>
    <t>917161111R00</t>
  </si>
  <si>
    <t>Osazení lež. obrub.kamen. s opěrou, lože z C 12/15</t>
  </si>
  <si>
    <t>953171003R00</t>
  </si>
  <si>
    <t>Osazování poklopů litinových, ocelových do 150 kg</t>
  </si>
  <si>
    <t>801-5</t>
  </si>
  <si>
    <t>936124113T0a</t>
  </si>
  <si>
    <t>Mtž přístřešku autobus.zastávky</t>
  </si>
  <si>
    <t>13611220R</t>
  </si>
  <si>
    <t>Plech hladký jakost 11375.1  6x1000x2000 mm</t>
  </si>
  <si>
    <t>T</t>
  </si>
  <si>
    <t>55340375Ra</t>
  </si>
  <si>
    <t>Mříž ochranná kolem stromu d=1200mm, litinová, s rámem</t>
  </si>
  <si>
    <t>58380333R</t>
  </si>
  <si>
    <t>Obrubník kamenný přímý OP3  25x20 cm</t>
  </si>
  <si>
    <t>58382716Ra</t>
  </si>
  <si>
    <t xml:space="preserve">Syenit - leštěné pravoúhlé desky tl. 8 cm </t>
  </si>
  <si>
    <t>592891026Ra</t>
  </si>
  <si>
    <t>Lavička beton/dřevo opěr 1700/700/850</t>
  </si>
  <si>
    <t>59487350Ra</t>
  </si>
  <si>
    <t>Přístřešek autobusové zastávky</t>
  </si>
  <si>
    <t>74910202R</t>
  </si>
  <si>
    <t>Koš odpadkový, d=470 mm, v=720 mm, zinek/dřevo, připevnění šrouby</t>
  </si>
  <si>
    <t>74910811Ra</t>
  </si>
  <si>
    <t>Sloupek zahrazovací parkový - litina, v.1000 mm</t>
  </si>
  <si>
    <t>837445121RU2</t>
  </si>
  <si>
    <t>Výsek a montáž kamenin. odbočky na potrubí DN 600, včetně dodávky trouby DN 600 a odbočky DN 600/200</t>
  </si>
  <si>
    <t>827-1</t>
  </si>
  <si>
    <t>871241121R00</t>
  </si>
  <si>
    <t>Montáž potrubí polyetylenového ve výkopu d 90 mm</t>
  </si>
  <si>
    <t>871313121R00</t>
  </si>
  <si>
    <t>Montáž trub z plastu, gumový kroužek, DN 150</t>
  </si>
  <si>
    <t>871353121R00</t>
  </si>
  <si>
    <t>Montáž trub z plastu, gumový kroužek, DN 200</t>
  </si>
  <si>
    <t>877353121R00</t>
  </si>
  <si>
    <t>Montáž tvarovek odboč. plast. gum. kroužek DN 200</t>
  </si>
  <si>
    <t>891181111R00</t>
  </si>
  <si>
    <t>Montáž vodovodních šoupátek ve výkopu DN 40</t>
  </si>
  <si>
    <t>891269111R00</t>
  </si>
  <si>
    <t>Montáž navrtávacích pasů DN 100</t>
  </si>
  <si>
    <t>893142111R00</t>
  </si>
  <si>
    <t>Šachty armaturní zděné, strop z dílců, do 4,50 m2</t>
  </si>
  <si>
    <t>894118001R00</t>
  </si>
  <si>
    <t>Příplatek za dalších 0,60 m výšky vstupu</t>
  </si>
  <si>
    <t>894411121R00</t>
  </si>
  <si>
    <t>Zřízení šachet z dílců, dno C25/30, potrubí DN 300</t>
  </si>
  <si>
    <t>895941311R00</t>
  </si>
  <si>
    <t>Zřízení vpusti uliční z dílců typ UVB - 50</t>
  </si>
  <si>
    <t>899202111R00</t>
  </si>
  <si>
    <t>Osazení mříží litinových s rámem do 100 kg</t>
  </si>
  <si>
    <t>899401112R00</t>
  </si>
  <si>
    <t>Osazení poklopů litinových šoupátkových</t>
  </si>
  <si>
    <t>721242110RT1</t>
  </si>
  <si>
    <t>Lapač střešních splavenin PP HL600 D 110 mm, kloub, zápachová klapka, koš na listí</t>
  </si>
  <si>
    <t>800-721</t>
  </si>
  <si>
    <t>732199100R00</t>
  </si>
  <si>
    <t>Montáž orientačního štítku</t>
  </si>
  <si>
    <t>soubor</t>
  </si>
  <si>
    <t>800-731</t>
  </si>
  <si>
    <t>230220001R00</t>
  </si>
  <si>
    <t>Montáž zemní soupravy pro šoupátka, DN 13 6580</t>
  </si>
  <si>
    <t>M23</t>
  </si>
  <si>
    <t>361410309R00</t>
  </si>
  <si>
    <t>Montáž čerpadla provedení 380/220 V</t>
  </si>
  <si>
    <t>M36</t>
  </si>
  <si>
    <t>362430121R00</t>
  </si>
  <si>
    <t>Montáž elektromag. ventilu</t>
  </si>
  <si>
    <t>28399901R</t>
  </si>
  <si>
    <t>Orientační štítek</t>
  </si>
  <si>
    <t>28611260.AR</t>
  </si>
  <si>
    <t>Trubka kanalizační KGEM SN 8 PVC 160x4,7x1000</t>
  </si>
  <si>
    <t>28611263.AR</t>
  </si>
  <si>
    <t>Trubka kanalizační KGEM SN 8 PVC 200x5,9x1000</t>
  </si>
  <si>
    <t>28613743R</t>
  </si>
  <si>
    <t>Trubka tlaková PE HD (PE 80) D 40 x 3,7 mm PN 10</t>
  </si>
  <si>
    <t xml:space="preserve">m     </t>
  </si>
  <si>
    <t>286506013R</t>
  </si>
  <si>
    <t>Koleno kanalizační PVC QUANTUM SDR 34 DN 200/45°, hladké, s hrdlem, červenohnědé</t>
  </si>
  <si>
    <t>286506112R</t>
  </si>
  <si>
    <t>Odbočka kanaliz. PVC QUANTUM SDR 34 DN 200/200/45°, hladká, s hrdlem, červenohnědá</t>
  </si>
  <si>
    <t>28650661R</t>
  </si>
  <si>
    <t>Koleno kanalizační PVC-U  D 160/45°</t>
  </si>
  <si>
    <t>28654834.AR</t>
  </si>
  <si>
    <t>Redukce POLO-KAL.NG D 200/160 L 240 mm</t>
  </si>
  <si>
    <t>40562962Ra</t>
  </si>
  <si>
    <t>Ventil elektromagnetický ke kašně</t>
  </si>
  <si>
    <t>42221380R</t>
  </si>
  <si>
    <t>Šoupátko IKO Plus typ 506 DN 40 PN 16 nerez</t>
  </si>
  <si>
    <t>42273502R</t>
  </si>
  <si>
    <t>Pás navrtávací ze šedé litiny H 5008 DN 100</t>
  </si>
  <si>
    <t>42291260R</t>
  </si>
  <si>
    <t>Souprava zemní šoupátková Y 1020  DN 150</t>
  </si>
  <si>
    <t>42291352R</t>
  </si>
  <si>
    <t>Poklop litinový Y 4504 - šoupátkový</t>
  </si>
  <si>
    <t>4261097535Ra</t>
  </si>
  <si>
    <t>Čerpadlo ke kašně</t>
  </si>
  <si>
    <t>55340323R</t>
  </si>
  <si>
    <t>Poklop D 400 - BEGU bet. výplň, s odvětráním</t>
  </si>
  <si>
    <t>55340374R</t>
  </si>
  <si>
    <t>Mříž s rámem 500/500/160 D400, KM12</t>
  </si>
  <si>
    <t>55343910R</t>
  </si>
  <si>
    <t>Koš kalový pro mříž 500x500 pozink v. 600 mm</t>
  </si>
  <si>
    <t>59223824R</t>
  </si>
  <si>
    <t>Vpusť uliční betonová TBV-Q 500/590/200V 59x50x5</t>
  </si>
  <si>
    <t>59223825R</t>
  </si>
  <si>
    <t>Vpusť uliční betonová TBV-Q 500/290 29x50x5 cm</t>
  </si>
  <si>
    <t>59223826R</t>
  </si>
  <si>
    <t>Vpusť uliční betonová TBV-Q 500/590 59x50x5 cm</t>
  </si>
  <si>
    <t>59223864R</t>
  </si>
  <si>
    <t>TBV-Q 390/60/10a vyrovnávací prstenec</t>
  </si>
  <si>
    <t>59224107R</t>
  </si>
  <si>
    <t>Skruž se stupadly TBS-Q 1000/500/90 SP (SP)</t>
  </si>
  <si>
    <t>59224175R</t>
  </si>
  <si>
    <t>Prstenec vyrovnávací TBW-Q 625/60/120</t>
  </si>
  <si>
    <t>59224329.AR</t>
  </si>
  <si>
    <t>Konus šachetní TBR-Q.1 100-63/58/9 KPS</t>
  </si>
  <si>
    <t>59224338.AR</t>
  </si>
  <si>
    <t>Skruž šachetní TBS-Q.1 100/100/9 PS</t>
  </si>
  <si>
    <t>59341120R</t>
  </si>
  <si>
    <t>Deska stropní plná PZD 21-150  149x29x10 cm</t>
  </si>
  <si>
    <t>59710946R</t>
  </si>
  <si>
    <t>Oblouk kameninový s těsněním F DN 200 mm</t>
  </si>
  <si>
    <t>113106231R00</t>
  </si>
  <si>
    <t>Rozebrání dlažeb ze zámkové dlažby v kamenivu</t>
  </si>
  <si>
    <t>961044111R00</t>
  </si>
  <si>
    <t>Bourání základů z betonu prostého</t>
  </si>
  <si>
    <t>801-3</t>
  </si>
  <si>
    <t>976085311R00</t>
  </si>
  <si>
    <t>Vybourání kanal.rámů a poklopů plochy do 0,6 m2</t>
  </si>
  <si>
    <t>981011314R00</t>
  </si>
  <si>
    <t>Demolice budov, zdivo, podíl konstr. do 25 %, MVC</t>
  </si>
  <si>
    <t>800-6</t>
  </si>
  <si>
    <t>460030092R00</t>
  </si>
  <si>
    <t>Vytrhání obrubníků, lože MC, ležatých</t>
  </si>
  <si>
    <t>M46</t>
  </si>
  <si>
    <t>460030102R00</t>
  </si>
  <si>
    <t>Vytrhání obrubníků, lože MC, stojatých</t>
  </si>
  <si>
    <t>900      RT4a</t>
  </si>
  <si>
    <t>HZS - odpojení a demontáž stáv.osvětlení vč.kabeláže, Práce v tarifní třídě 7</t>
  </si>
  <si>
    <t>h</t>
  </si>
  <si>
    <t>POL10_</t>
  </si>
  <si>
    <t>979082111R00</t>
  </si>
  <si>
    <t>Vnitrostaveništní doprava suti do 10 m</t>
  </si>
  <si>
    <t>POL8_0</t>
  </si>
  <si>
    <t>979083117R00</t>
  </si>
  <si>
    <t>Vodorovné přemístění suti na skládku do 6000 m</t>
  </si>
  <si>
    <t>979083191R00</t>
  </si>
  <si>
    <t>Příplatek za dalších započatých 1000 m nad 6000 m</t>
  </si>
  <si>
    <t>979087212R00</t>
  </si>
  <si>
    <t>Nakládání suti na dopravní prostředky</t>
  </si>
  <si>
    <t>979093111R00</t>
  </si>
  <si>
    <t>Uložení suti na skládku bez zhutnění</t>
  </si>
  <si>
    <t>979990001R00</t>
  </si>
  <si>
    <t>Poplatek za skládku stavební suti</t>
  </si>
  <si>
    <t>998223011R00</t>
  </si>
  <si>
    <t>Přesun hmot, pozemní komunikace, kryt dlážděný</t>
  </si>
  <si>
    <t>POL7_</t>
  </si>
  <si>
    <t>210010022R00</t>
  </si>
  <si>
    <t>Trubka tuhá z PVC uložená pevně, 23 mm, mont.</t>
  </si>
  <si>
    <t>210010043R00</t>
  </si>
  <si>
    <t>Trubka ohebná, uložená pevně, 23 mm, mont.</t>
  </si>
  <si>
    <t>210202015R00</t>
  </si>
  <si>
    <t>Svítidlo výbojkové na výložník  parkové, mont.</t>
  </si>
  <si>
    <t>210203601R00</t>
  </si>
  <si>
    <t>Svítidlo zemní, mont.</t>
  </si>
  <si>
    <t>210204002R00</t>
  </si>
  <si>
    <t>Stožár osvětlovací sadový - ocelový, mont.</t>
  </si>
  <si>
    <t>210204103RS2</t>
  </si>
  <si>
    <t>Výložník ocelový 1ramenný do 35 kg, mont.včetně nákladů na montážní plošinu</t>
  </si>
  <si>
    <t>210220022RT1</t>
  </si>
  <si>
    <t>Vedení uzemňovací v zemi FeZn, D 8 - 10 mm, včetně drátu FeZn 10 mm</t>
  </si>
  <si>
    <t>210800106RT1</t>
  </si>
  <si>
    <t>Kabel CYKY 750 V 3x2,5 mm2 uložený pevně, včetně dodávky kabelu</t>
  </si>
  <si>
    <t>210800109RT1</t>
  </si>
  <si>
    <t>Kabel CYKY 750 V 4x1,5 mm2 uložený pevně, včetně dodávky kabelu</t>
  </si>
  <si>
    <t>210800113RT1</t>
  </si>
  <si>
    <t>Kabel CYKY 750 V 4x10 mm2 uložený pevně, včetně dodávky kabelu</t>
  </si>
  <si>
    <t>210800114RT1</t>
  </si>
  <si>
    <t>Kabel CYKY 750 V 4x16/25 mm2 uložený pevně, včetně dodávky kabelu 4x16 mm2</t>
  </si>
  <si>
    <t>210800116RT1</t>
  </si>
  <si>
    <t>Kabel CYKY 750 V 5x2,5 mm2 uložený pevně, včetně dodávky kabelu</t>
  </si>
  <si>
    <t>210800118RT1</t>
  </si>
  <si>
    <t>Kabel CYKY 750 V 5 žil uložený pevně, včetně dodávky kabelu 5x6 mm2</t>
  </si>
  <si>
    <t>210010022R0a</t>
  </si>
  <si>
    <t>Trubka tuhá z PVC uložená pevně, 40 mm, mont.</t>
  </si>
  <si>
    <t>210010022R0b</t>
  </si>
  <si>
    <t>Trubka tuhá z PVC uložená pevně, 160 mm, mont.</t>
  </si>
  <si>
    <t>210010046R0a</t>
  </si>
  <si>
    <t>Trubka ohebná, uložená pevně, -50 mm, mont.</t>
  </si>
  <si>
    <t>210202026R0a</t>
  </si>
  <si>
    <t>Svítidlo podvodní, mont.</t>
  </si>
  <si>
    <t>28614067R</t>
  </si>
  <si>
    <t>Chránička PEHD d 160 x 9,1 x 6000 mm</t>
  </si>
  <si>
    <t>31673310.ARa</t>
  </si>
  <si>
    <t>Stožár ocelový v.3,5m s litin.doplňky</t>
  </si>
  <si>
    <t>31677724Ra</t>
  </si>
  <si>
    <t>Výložník k sadovému svítidlu s litin.doplňky</t>
  </si>
  <si>
    <t>345710962R</t>
  </si>
  <si>
    <t>Trubka elektroinstalační tuhá z PVC 4020</t>
  </si>
  <si>
    <t>345710965R</t>
  </si>
  <si>
    <t>Trubka elektroinstalační tuhá z PVC 4040</t>
  </si>
  <si>
    <t>3457114700R</t>
  </si>
  <si>
    <t>Trubka kabelová chránička KOPOFLEX KF 09040</t>
  </si>
  <si>
    <t>3457114701R</t>
  </si>
  <si>
    <t>Trubka kabelová chránička KOPOFLEX KF 09050</t>
  </si>
  <si>
    <t>345711591R</t>
  </si>
  <si>
    <t>Trubka elektroinst. ohebná Monoflex 1420</t>
  </si>
  <si>
    <t>345711593R</t>
  </si>
  <si>
    <t>Trubka elektroinst. ohebná Monoflex 1432</t>
  </si>
  <si>
    <t>345711595R</t>
  </si>
  <si>
    <t>Trubka elektroinst. ohebná Monoflex 1450</t>
  </si>
  <si>
    <t>34841202Ra</t>
  </si>
  <si>
    <t>Svítidlo venkovní sadové,1x100W,sodík.výbojka</t>
  </si>
  <si>
    <t>34844922Ra</t>
  </si>
  <si>
    <t>Svítidlo venk. zemní d=22cm, LED 6W</t>
  </si>
  <si>
    <t>34844922Rb</t>
  </si>
  <si>
    <t>Svítidlo venk. zemní d=26cm, 2x26W</t>
  </si>
  <si>
    <t>34859105R</t>
  </si>
  <si>
    <t>Svítidlo podvodní do kašny 3x RGB LED 16W + 1x podvodní LED Driver</t>
  </si>
  <si>
    <t>M210001</t>
  </si>
  <si>
    <t>Kompaktní pilíř rozvaděče VO se skříní a vyzbrojením, dod.+mont.</t>
  </si>
  <si>
    <t>POL12_1</t>
  </si>
  <si>
    <t>M210002</t>
  </si>
  <si>
    <t>El.rozvaděč pro čerpadlo a el.ventil + 1x snímač výšky hladiny, dod.+mont.</t>
  </si>
  <si>
    <t>M210003</t>
  </si>
  <si>
    <t>Vytyčení stávajících inženýrských sítí, koordinace s ČEZ Distribuce a.s., revize el.instalace</t>
  </si>
  <si>
    <t>005121 R</t>
  </si>
  <si>
    <t>Zařízení staveniště</t>
  </si>
  <si>
    <t>Soubor</t>
  </si>
  <si>
    <t>POL99_2</t>
  </si>
  <si>
    <t>005211080R</t>
  </si>
  <si>
    <t xml:space="preserve">Bezpečnostní a hygienická opatření na staveništi </t>
  </si>
  <si>
    <t/>
  </si>
  <si>
    <t>SUM</t>
  </si>
  <si>
    <t>Poznámky uchazeče k zadání</t>
  </si>
  <si>
    <t>POPUZIV</t>
  </si>
  <si>
    <t>END</t>
  </si>
  <si>
    <t>ks</t>
  </si>
  <si>
    <t>Pamětní deska 300 x 400 mm</t>
  </si>
  <si>
    <t>Velkoplošný informační panel 5,1 x 2,4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</si>
</sst>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>
      <alignment horizontal="center"/>
    </xf>
    <xf numFmtId="4" fontId="7" fillId="2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3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5" borderId="0" xfId="0" applyFont="1" applyFill="1" applyBorder="1" applyAlignment="1">
      <alignment vertical="top"/>
    </xf>
    <xf numFmtId="0" fontId="17" fillId="5" borderId="0" xfId="0" applyFont="1" applyFill="1"/>
    <xf numFmtId="0" fontId="8" fillId="5" borderId="0" xfId="0" applyFont="1" applyFill="1"/>
    <xf numFmtId="0" fontId="17" fillId="5" borderId="0" xfId="0" applyFont="1" applyFill="1" applyAlignment="1">
      <alignment vertical="top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0" fontId="11" fillId="0" borderId="1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17" fillId="6" borderId="0" xfId="0" applyNumberFormat="1" applyFont="1" applyFill="1" applyBorder="1" applyAlignment="1" applyProtection="1">
      <alignment vertical="top" shrinkToFit="1"/>
      <protection locked="0"/>
    </xf>
    <xf numFmtId="4" fontId="17" fillId="6" borderId="0" xfId="0" applyNumberFormat="1" applyFont="1" applyFill="1" applyBorder="1" applyAlignment="1">
      <alignment vertical="top" shrinkToFit="1"/>
    </xf>
    <xf numFmtId="0" fontId="17" fillId="6" borderId="0" xfId="0" applyFont="1" applyFill="1"/>
    <xf numFmtId="0" fontId="8" fillId="6" borderId="0" xfId="0" applyFont="1" applyFill="1" applyAlignment="1">
      <alignment vertical="top"/>
    </xf>
    <xf numFmtId="0" fontId="8" fillId="6" borderId="0" xfId="0" applyFont="1" applyFill="1"/>
    <xf numFmtId="4" fontId="17" fillId="6" borderId="21" xfId="0" applyNumberFormat="1" applyFont="1" applyFill="1" applyBorder="1" applyAlignment="1" applyProtection="1">
      <alignment vertical="top" shrinkToFit="1"/>
      <protection locked="0"/>
    </xf>
    <xf numFmtId="49" fontId="8" fillId="6" borderId="21" xfId="0" applyNumberFormat="1" applyFont="1" applyFill="1" applyBorder="1" applyAlignment="1">
      <alignment vertical="top"/>
    </xf>
    <xf numFmtId="0" fontId="18" fillId="5" borderId="21" xfId="0" applyFont="1" applyFill="1" applyBorder="1" applyAlignment="1">
      <alignment horizontal="left"/>
    </xf>
    <xf numFmtId="0" fontId="16" fillId="6" borderId="21" xfId="0" applyNumberFormat="1" applyFont="1" applyFill="1" applyBorder="1" applyAlignment="1">
      <alignment horizontal="left" vertical="top" wrapText="1"/>
    </xf>
    <xf numFmtId="0" fontId="16" fillId="6" borderId="21" xfId="0" applyFont="1" applyFill="1" applyBorder="1" applyAlignment="1">
      <alignment horizontal="center" vertical="top" shrinkToFit="1"/>
    </xf>
    <xf numFmtId="164" fontId="16" fillId="6" borderId="21" xfId="0" applyNumberFormat="1" applyFont="1" applyFill="1" applyBorder="1" applyAlignment="1">
      <alignment vertical="top" shrinkToFit="1"/>
    </xf>
    <xf numFmtId="49" fontId="16" fillId="6" borderId="21" xfId="0" applyNumberFormat="1" applyFont="1" applyFill="1" applyBorder="1" applyAlignment="1">
      <alignment horizontal="left" vertical="top" wrapText="1"/>
    </xf>
    <xf numFmtId="0" fontId="16" fillId="6" borderId="21" xfId="0" applyFont="1" applyFill="1" applyBorder="1" applyAlignment="1">
      <alignment horizontal="center" vertical="top"/>
    </xf>
    <xf numFmtId="4" fontId="16" fillId="6" borderId="21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24" zoomScaleNormal="100" zoomScaleSheetLayoutView="75" workbookViewId="0">
      <selection activeCell="H33" sqref="H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213" t="s">
        <v>4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81" t="s">
        <v>24</v>
      </c>
      <c r="C2" s="82"/>
      <c r="D2" s="83" t="s">
        <v>47</v>
      </c>
      <c r="E2" s="83" t="s">
        <v>48</v>
      </c>
      <c r="F2" s="84"/>
      <c r="G2" s="85"/>
      <c r="H2" s="84"/>
      <c r="I2" s="85"/>
      <c r="J2" s="86"/>
      <c r="O2" s="2"/>
    </row>
    <row r="3" spans="1:15" ht="23.25" customHeight="1" x14ac:dyDescent="0.2">
      <c r="A3" s="4"/>
      <c r="B3" s="87" t="s">
        <v>45</v>
      </c>
      <c r="C3" s="82"/>
      <c r="D3" s="88" t="s">
        <v>43</v>
      </c>
      <c r="E3" s="88" t="s">
        <v>44</v>
      </c>
      <c r="F3" s="89"/>
      <c r="G3" s="89"/>
      <c r="H3" s="82"/>
      <c r="I3" s="90"/>
      <c r="J3" s="91"/>
    </row>
    <row r="4" spans="1:15" ht="23.25" customHeight="1" x14ac:dyDescent="0.2">
      <c r="A4" s="4"/>
      <c r="B4" s="92" t="s">
        <v>46</v>
      </c>
      <c r="C4" s="93"/>
      <c r="D4" s="94" t="s">
        <v>41</v>
      </c>
      <c r="E4" s="94" t="s">
        <v>42</v>
      </c>
      <c r="F4" s="95"/>
      <c r="G4" s="96"/>
      <c r="H4" s="95"/>
      <c r="I4" s="96"/>
      <c r="J4" s="97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4"/>
      <c r="E11" s="234"/>
      <c r="F11" s="234"/>
      <c r="G11" s="234"/>
      <c r="H11" s="28" t="s">
        <v>36</v>
      </c>
      <c r="I11" s="99"/>
      <c r="J11" s="11"/>
    </row>
    <row r="12" spans="1:15" ht="15.75" customHeight="1" x14ac:dyDescent="0.2">
      <c r="A12" s="4"/>
      <c r="B12" s="42"/>
      <c r="C12" s="26"/>
      <c r="D12" s="237"/>
      <c r="E12" s="237"/>
      <c r="F12" s="237"/>
      <c r="G12" s="237"/>
      <c r="H12" s="28" t="s">
        <v>37</v>
      </c>
      <c r="I12" s="99"/>
      <c r="J12" s="11"/>
    </row>
    <row r="13" spans="1:15" ht="15.75" customHeight="1" x14ac:dyDescent="0.2">
      <c r="A13" s="4"/>
      <c r="B13" s="43"/>
      <c r="C13" s="98"/>
      <c r="D13" s="238"/>
      <c r="E13" s="238"/>
      <c r="F13" s="238"/>
      <c r="G13" s="238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59" t="s">
        <v>26</v>
      </c>
      <c r="B16" s="160" t="s">
        <v>26</v>
      </c>
      <c r="C16" s="59"/>
      <c r="D16" s="60"/>
      <c r="E16" s="222"/>
      <c r="F16" s="227"/>
      <c r="G16" s="222"/>
      <c r="H16" s="227"/>
      <c r="I16" s="222">
        <f>SUMIF(F49:F57,A16,I49:I57)+SUMIF(F49:F57,"PSU",I49:I57)</f>
        <v>0</v>
      </c>
      <c r="J16" s="223"/>
    </row>
    <row r="17" spans="1:10" ht="23.25" customHeight="1" x14ac:dyDescent="0.2">
      <c r="A17" s="159" t="s">
        <v>27</v>
      </c>
      <c r="B17" s="160" t="s">
        <v>27</v>
      </c>
      <c r="C17" s="59"/>
      <c r="D17" s="60"/>
      <c r="E17" s="222"/>
      <c r="F17" s="227"/>
      <c r="G17" s="222"/>
      <c r="H17" s="227"/>
      <c r="I17" s="222">
        <f>SUMIF(F49:F57,A17,I49:I57)</f>
        <v>0</v>
      </c>
      <c r="J17" s="223"/>
    </row>
    <row r="18" spans="1:10" ht="23.25" customHeight="1" x14ac:dyDescent="0.2">
      <c r="A18" s="159" t="s">
        <v>28</v>
      </c>
      <c r="B18" s="160" t="s">
        <v>28</v>
      </c>
      <c r="C18" s="59"/>
      <c r="D18" s="60"/>
      <c r="E18" s="222"/>
      <c r="F18" s="227"/>
      <c r="G18" s="222"/>
      <c r="H18" s="227"/>
      <c r="I18" s="222">
        <f>SUMIF(F49:F57,A18,I49:I57)</f>
        <v>0</v>
      </c>
      <c r="J18" s="223"/>
    </row>
    <row r="19" spans="1:10" ht="23.25" customHeight="1" x14ac:dyDescent="0.2">
      <c r="A19" s="159" t="s">
        <v>71</v>
      </c>
      <c r="B19" s="160" t="s">
        <v>29</v>
      </c>
      <c r="C19" s="59"/>
      <c r="D19" s="60"/>
      <c r="E19" s="222"/>
      <c r="F19" s="227"/>
      <c r="G19" s="222"/>
      <c r="H19" s="227"/>
      <c r="I19" s="222">
        <f>SUMIF(F49:F57,A19,I49:I57)</f>
        <v>0</v>
      </c>
      <c r="J19" s="223"/>
    </row>
    <row r="20" spans="1:10" ht="23.25" customHeight="1" x14ac:dyDescent="0.2">
      <c r="A20" s="159" t="s">
        <v>70</v>
      </c>
      <c r="B20" s="160" t="s">
        <v>30</v>
      </c>
      <c r="C20" s="59"/>
      <c r="D20" s="60"/>
      <c r="E20" s="222"/>
      <c r="F20" s="227"/>
      <c r="G20" s="222"/>
      <c r="H20" s="227"/>
      <c r="I20" s="222">
        <f>SUMIF(F49:F57,A20,I49:I57)</f>
        <v>0</v>
      </c>
      <c r="J20" s="223"/>
    </row>
    <row r="21" spans="1:10" ht="23.25" customHeight="1" x14ac:dyDescent="0.2">
      <c r="A21" s="4"/>
      <c r="B21" s="75" t="s">
        <v>31</v>
      </c>
      <c r="C21" s="76"/>
      <c r="D21" s="77"/>
      <c r="E21" s="224"/>
      <c r="F21" s="225"/>
      <c r="G21" s="224"/>
      <c r="H21" s="225"/>
      <c r="I21" s="224">
        <f>SUM(I16:J20)</f>
        <v>0</v>
      </c>
      <c r="J21" s="240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20">
        <f>ZakladDPHSniVypocet</f>
        <v>0</v>
      </c>
      <c r="H23" s="221"/>
      <c r="I23" s="221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28">
        <f>ZakladDPHSni*SazbaDPH1/100</f>
        <v>0</v>
      </c>
      <c r="H24" s="229"/>
      <c r="I24" s="229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20">
        <f>ZakladDPHZaklVypocet</f>
        <v>0</v>
      </c>
      <c r="H25" s="221"/>
      <c r="I25" s="221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16">
        <f>ZakladDPHZakl*SazbaDPH2/100</f>
        <v>0</v>
      </c>
      <c r="H26" s="217"/>
      <c r="I26" s="217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18">
        <f>0</f>
        <v>0</v>
      </c>
      <c r="H27" s="218"/>
      <c r="I27" s="218"/>
      <c r="J27" s="64" t="str">
        <f t="shared" si="0"/>
        <v>CZK</v>
      </c>
    </row>
    <row r="28" spans="1:10" ht="27.75" hidden="1" customHeight="1" thickBot="1" x14ac:dyDescent="0.25">
      <c r="A28" s="4"/>
      <c r="B28" s="128" t="s">
        <v>25</v>
      </c>
      <c r="C28" s="129"/>
      <c r="D28" s="129"/>
      <c r="E28" s="130"/>
      <c r="F28" s="131"/>
      <c r="G28" s="226">
        <f>ZakladDPHSniVypocet+ZakladDPHZaklVypocet</f>
        <v>0</v>
      </c>
      <c r="H28" s="226"/>
      <c r="I28" s="226"/>
      <c r="J28" s="132" t="str">
        <f t="shared" si="0"/>
        <v>CZK</v>
      </c>
    </row>
    <row r="29" spans="1:10" ht="27.75" customHeight="1" thickBot="1" x14ac:dyDescent="0.25">
      <c r="A29" s="4"/>
      <c r="B29" s="128" t="s">
        <v>38</v>
      </c>
      <c r="C29" s="133"/>
      <c r="D29" s="133"/>
      <c r="E29" s="133"/>
      <c r="F29" s="133"/>
      <c r="G29" s="219">
        <f>ZakladDPHSni+DPHSni+ZakladDPHZakl+DPHZakl+Zaokrouhleni</f>
        <v>0</v>
      </c>
      <c r="H29" s="219"/>
      <c r="I29" s="219"/>
      <c r="J29" s="134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v>42038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39" t="s">
        <v>2</v>
      </c>
      <c r="E35" s="239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6"/>
      <c r="G37" s="116"/>
      <c r="H37" s="116"/>
      <c r="I37" s="116"/>
      <c r="J37" s="3"/>
    </row>
    <row r="38" spans="1:10" ht="25.5" hidden="1" customHeight="1" x14ac:dyDescent="0.2">
      <c r="A38" s="104" t="s">
        <v>40</v>
      </c>
      <c r="B38" s="108" t="s">
        <v>18</v>
      </c>
      <c r="C38" s="109" t="s">
        <v>6</v>
      </c>
      <c r="D38" s="110"/>
      <c r="E38" s="110"/>
      <c r="F38" s="117" t="str">
        <f>B23</f>
        <v>Základ pro sníženou DPH</v>
      </c>
      <c r="G38" s="117" t="str">
        <f>B25</f>
        <v>Základ pro základní DPH</v>
      </c>
      <c r="H38" s="118" t="s">
        <v>19</v>
      </c>
      <c r="I38" s="118" t="s">
        <v>1</v>
      </c>
      <c r="J38" s="111" t="s">
        <v>0</v>
      </c>
    </row>
    <row r="39" spans="1:10" ht="25.5" hidden="1" customHeight="1" x14ac:dyDescent="0.2">
      <c r="A39" s="104">
        <v>1</v>
      </c>
      <c r="B39" s="112" t="s">
        <v>49</v>
      </c>
      <c r="C39" s="241"/>
      <c r="D39" s="242"/>
      <c r="E39" s="242"/>
      <c r="F39" s="119">
        <f>'01 15_14_01 Pol'!AC203</f>
        <v>0</v>
      </c>
      <c r="G39" s="120">
        <f>'01 15_14_01 Pol'!AD203</f>
        <v>0</v>
      </c>
      <c r="H39" s="121">
        <f>(F39*SazbaDPH1/100)+(G39*SazbaDPH2/100)</f>
        <v>0</v>
      </c>
      <c r="I39" s="121">
        <f>F39+G39+H39</f>
        <v>0</v>
      </c>
      <c r="J39" s="113" t="str">
        <f>IF(CenaCelkemVypocet=0,"",I39/CenaCelkemVypocet*100)</f>
        <v/>
      </c>
    </row>
    <row r="40" spans="1:10" ht="25.5" hidden="1" customHeight="1" x14ac:dyDescent="0.2">
      <c r="A40" s="104">
        <v>2</v>
      </c>
      <c r="B40" s="105" t="s">
        <v>43</v>
      </c>
      <c r="C40" s="243" t="s">
        <v>44</v>
      </c>
      <c r="D40" s="244"/>
      <c r="E40" s="244"/>
      <c r="F40" s="122">
        <f>'01 15_14_01 Pol'!AC203</f>
        <v>0</v>
      </c>
      <c r="G40" s="123">
        <f>'01 15_14_01 Pol'!AD203</f>
        <v>0</v>
      </c>
      <c r="H40" s="123">
        <f>(F40*SazbaDPH1/100)+(G40*SazbaDPH2/100)</f>
        <v>0</v>
      </c>
      <c r="I40" s="123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104">
        <v>3</v>
      </c>
      <c r="B41" s="114" t="s">
        <v>41</v>
      </c>
      <c r="C41" s="245" t="s">
        <v>42</v>
      </c>
      <c r="D41" s="246"/>
      <c r="E41" s="246"/>
      <c r="F41" s="124">
        <f>'01 15_14_01 Pol'!AC203</f>
        <v>0</v>
      </c>
      <c r="G41" s="125">
        <f>'01 15_14_01 Pol'!AD203</f>
        <v>0</v>
      </c>
      <c r="H41" s="125">
        <f>(F41*SazbaDPH1/100)+(G41*SazbaDPH2/100)</f>
        <v>0</v>
      </c>
      <c r="I41" s="125">
        <f>F41+G41+H41</f>
        <v>0</v>
      </c>
      <c r="J41" s="115" t="str">
        <f>IF(CenaCelkemVypocet=0,"",I41/CenaCelkemVypocet*100)</f>
        <v/>
      </c>
    </row>
    <row r="42" spans="1:10" ht="25.5" hidden="1" customHeight="1" x14ac:dyDescent="0.2">
      <c r="A42" s="104"/>
      <c r="B42" s="230" t="s">
        <v>50</v>
      </c>
      <c r="C42" s="231"/>
      <c r="D42" s="231"/>
      <c r="E42" s="232"/>
      <c r="F42" s="126">
        <f>SUMIF(A39:A41,"=1",F39:F41)</f>
        <v>0</v>
      </c>
      <c r="G42" s="127">
        <f>SUMIF(A39:A41,"=1",G39:G41)</f>
        <v>0</v>
      </c>
      <c r="H42" s="127">
        <f>SUMIF(A39:A41,"=1",H39:H41)</f>
        <v>0</v>
      </c>
      <c r="I42" s="127">
        <f>SUMIF(A39:A41,"=1",I39:I41)</f>
        <v>0</v>
      </c>
      <c r="J42" s="107">
        <f>SUMIF(A39:A41,"=1",J39:J41)</f>
        <v>0</v>
      </c>
    </row>
    <row r="46" spans="1:10" ht="15.75" x14ac:dyDescent="0.25">
      <c r="B46" s="135" t="s">
        <v>52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53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5" t="s">
        <v>54</v>
      </c>
      <c r="C49" s="251" t="s">
        <v>55</v>
      </c>
      <c r="D49" s="252"/>
      <c r="E49" s="252"/>
      <c r="F49" s="151" t="s">
        <v>26</v>
      </c>
      <c r="G49" s="152"/>
      <c r="H49" s="152"/>
      <c r="I49" s="152">
        <f>'01 15_14_01 Pol'!G7</f>
        <v>0</v>
      </c>
      <c r="J49" s="147" t="str">
        <f>IF(I58=0,"",I49/I58*100)</f>
        <v/>
      </c>
    </row>
    <row r="50" spans="1:10" ht="25.5" customHeight="1" x14ac:dyDescent="0.2">
      <c r="A50" s="137"/>
      <c r="B50" s="139" t="s">
        <v>56</v>
      </c>
      <c r="C50" s="247" t="s">
        <v>57</v>
      </c>
      <c r="D50" s="248"/>
      <c r="E50" s="248"/>
      <c r="F50" s="153" t="s">
        <v>26</v>
      </c>
      <c r="G50" s="154"/>
      <c r="H50" s="154"/>
      <c r="I50" s="154">
        <f>'01 15_14_01 Pol'!G26</f>
        <v>0</v>
      </c>
      <c r="J50" s="148" t="str">
        <f>IF(I58=0,"",I50/I58*100)</f>
        <v/>
      </c>
    </row>
    <row r="51" spans="1:10" ht="25.5" customHeight="1" x14ac:dyDescent="0.2">
      <c r="A51" s="137"/>
      <c r="B51" s="139" t="s">
        <v>58</v>
      </c>
      <c r="C51" s="247" t="s">
        <v>59</v>
      </c>
      <c r="D51" s="248"/>
      <c r="E51" s="248"/>
      <c r="F51" s="153" t="s">
        <v>26</v>
      </c>
      <c r="G51" s="154"/>
      <c r="H51" s="154"/>
      <c r="I51" s="154">
        <f>'01 15_14_01 Pol'!G69</f>
        <v>0</v>
      </c>
      <c r="J51" s="148" t="str">
        <f>IF(I58=0,"",I51/I58*100)</f>
        <v/>
      </c>
    </row>
    <row r="52" spans="1:10" ht="25.5" customHeight="1" x14ac:dyDescent="0.2">
      <c r="A52" s="137"/>
      <c r="B52" s="139" t="s">
        <v>60</v>
      </c>
      <c r="C52" s="247" t="s">
        <v>61</v>
      </c>
      <c r="D52" s="248"/>
      <c r="E52" s="248"/>
      <c r="F52" s="153" t="s">
        <v>26</v>
      </c>
      <c r="G52" s="154"/>
      <c r="H52" s="154"/>
      <c r="I52" s="154">
        <f>'01 15_14_01 Pol'!G76</f>
        <v>0</v>
      </c>
      <c r="J52" s="148" t="str">
        <f>IF(I58=0,"",I52/I58*100)</f>
        <v/>
      </c>
    </row>
    <row r="53" spans="1:10" ht="25.5" customHeight="1" x14ac:dyDescent="0.2">
      <c r="A53" s="137"/>
      <c r="B53" s="139" t="s">
        <v>62</v>
      </c>
      <c r="C53" s="247" t="s">
        <v>63</v>
      </c>
      <c r="D53" s="248"/>
      <c r="E53" s="248"/>
      <c r="F53" s="153" t="s">
        <v>26</v>
      </c>
      <c r="G53" s="154"/>
      <c r="H53" s="154"/>
      <c r="I53" s="154">
        <f>'01 15_14_01 Pol'!G100</f>
        <v>0</v>
      </c>
      <c r="J53" s="148" t="str">
        <f>IF(I58=0,"",I53/I58*100)</f>
        <v/>
      </c>
    </row>
    <row r="54" spans="1:10" ht="25.5" customHeight="1" x14ac:dyDescent="0.2">
      <c r="A54" s="137"/>
      <c r="B54" s="139" t="s">
        <v>64</v>
      </c>
      <c r="C54" s="247" t="s">
        <v>65</v>
      </c>
      <c r="D54" s="248"/>
      <c r="E54" s="248"/>
      <c r="F54" s="153" t="s">
        <v>26</v>
      </c>
      <c r="G54" s="154"/>
      <c r="H54" s="154"/>
      <c r="I54" s="154">
        <f>'01 15_14_01 Pol'!G147</f>
        <v>0</v>
      </c>
      <c r="J54" s="148" t="str">
        <f>IF(I58=0,"",I54/I58*100)</f>
        <v/>
      </c>
    </row>
    <row r="55" spans="1:10" ht="25.5" customHeight="1" x14ac:dyDescent="0.2">
      <c r="A55" s="137"/>
      <c r="B55" s="139" t="s">
        <v>66</v>
      </c>
      <c r="C55" s="247" t="s">
        <v>67</v>
      </c>
      <c r="D55" s="248"/>
      <c r="E55" s="248"/>
      <c r="F55" s="153" t="s">
        <v>26</v>
      </c>
      <c r="G55" s="154"/>
      <c r="H55" s="154"/>
      <c r="I55" s="154">
        <f>'01 15_14_01 Pol'!G161</f>
        <v>0</v>
      </c>
      <c r="J55" s="148" t="str">
        <f>IF(I58=0,"",I55/I58*100)</f>
        <v/>
      </c>
    </row>
    <row r="56" spans="1:10" ht="25.5" customHeight="1" x14ac:dyDescent="0.2">
      <c r="A56" s="137"/>
      <c r="B56" s="139" t="s">
        <v>68</v>
      </c>
      <c r="C56" s="247" t="s">
        <v>69</v>
      </c>
      <c r="D56" s="248"/>
      <c r="E56" s="248"/>
      <c r="F56" s="153" t="s">
        <v>28</v>
      </c>
      <c r="G56" s="154"/>
      <c r="H56" s="154"/>
      <c r="I56" s="154">
        <f>'01 15_14_01 Pol'!G163</f>
        <v>0</v>
      </c>
      <c r="J56" s="148" t="str">
        <f>IF(I58=0,"",I56/I58*100)</f>
        <v/>
      </c>
    </row>
    <row r="57" spans="1:10" ht="25.5" customHeight="1" x14ac:dyDescent="0.2">
      <c r="A57" s="137"/>
      <c r="B57" s="146" t="s">
        <v>70</v>
      </c>
      <c r="C57" s="249" t="s">
        <v>30</v>
      </c>
      <c r="D57" s="250"/>
      <c r="E57" s="250"/>
      <c r="F57" s="155" t="s">
        <v>70</v>
      </c>
      <c r="G57" s="156"/>
      <c r="H57" s="156"/>
      <c r="I57" s="156">
        <f>'01 15_14_01 Pol'!G198</f>
        <v>0</v>
      </c>
      <c r="J57" s="149" t="str">
        <f>IF(I58=0,"",I57/I58*100)</f>
        <v/>
      </c>
    </row>
    <row r="58" spans="1:10" ht="25.5" customHeight="1" x14ac:dyDescent="0.2">
      <c r="A58" s="138"/>
      <c r="B58" s="142" t="s">
        <v>1</v>
      </c>
      <c r="C58" s="142"/>
      <c r="D58" s="143"/>
      <c r="E58" s="143"/>
      <c r="F58" s="157"/>
      <c r="G58" s="158"/>
      <c r="H58" s="158"/>
      <c r="I58" s="158">
        <f>SUM(I49:I57)</f>
        <v>0</v>
      </c>
      <c r="J58" s="150">
        <f>SUM(J49:J57)</f>
        <v>0</v>
      </c>
    </row>
    <row r="59" spans="1:10" x14ac:dyDescent="0.2">
      <c r="F59" s="102"/>
      <c r="G59" s="101"/>
      <c r="H59" s="102"/>
      <c r="I59" s="101"/>
      <c r="J59" s="103"/>
    </row>
    <row r="60" spans="1:10" x14ac:dyDescent="0.2">
      <c r="F60" s="102"/>
      <c r="G60" s="101"/>
      <c r="H60" s="102"/>
      <c r="I60" s="101"/>
      <c r="J60" s="103"/>
    </row>
    <row r="61" spans="1:10" x14ac:dyDescent="0.2">
      <c r="F61" s="102"/>
      <c r="G61" s="101"/>
      <c r="H61" s="102"/>
      <c r="I61" s="101"/>
      <c r="J61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55:E55"/>
    <mergeCell ref="C56:E56"/>
    <mergeCell ref="C57:E57"/>
    <mergeCell ref="C49:E49"/>
    <mergeCell ref="C50:E50"/>
    <mergeCell ref="C51:E51"/>
    <mergeCell ref="C52:E52"/>
    <mergeCell ref="C53:E53"/>
    <mergeCell ref="C54:E54"/>
    <mergeCell ref="I17:J17"/>
    <mergeCell ref="I18:J18"/>
    <mergeCell ref="C39:E39"/>
    <mergeCell ref="C40:E40"/>
    <mergeCell ref="C41:E41"/>
    <mergeCell ref="B42:E42"/>
    <mergeCell ref="E15:F15"/>
    <mergeCell ref="D11:G11"/>
    <mergeCell ref="G15:H15"/>
    <mergeCell ref="I15:J15"/>
    <mergeCell ref="E16:F16"/>
    <mergeCell ref="D12:G12"/>
    <mergeCell ref="D13:G13"/>
    <mergeCell ref="D35:E35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7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80" t="s">
        <v>8</v>
      </c>
      <c r="B2" s="79"/>
      <c r="C2" s="255"/>
      <c r="D2" s="255"/>
      <c r="E2" s="255"/>
      <c r="F2" s="255"/>
      <c r="G2" s="256"/>
    </row>
    <row r="3" spans="1:7" ht="24.95" customHeight="1" x14ac:dyDescent="0.2">
      <c r="A3" s="80" t="s">
        <v>9</v>
      </c>
      <c r="B3" s="79"/>
      <c r="C3" s="255"/>
      <c r="D3" s="255"/>
      <c r="E3" s="255"/>
      <c r="F3" s="255"/>
      <c r="G3" s="256"/>
    </row>
    <row r="4" spans="1:7" ht="24.95" customHeight="1" x14ac:dyDescent="0.2">
      <c r="A4" s="80" t="s">
        <v>10</v>
      </c>
      <c r="B4" s="79"/>
      <c r="C4" s="255"/>
      <c r="D4" s="255"/>
      <c r="E4" s="255"/>
      <c r="F4" s="255"/>
      <c r="G4" s="256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1"/>
  <sheetViews>
    <sheetView tabSelected="1" topLeftCell="B192" workbookViewId="0">
      <selection activeCell="V210" sqref="V210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 x14ac:dyDescent="0.25">
      <c r="A1" s="269" t="s">
        <v>7</v>
      </c>
      <c r="B1" s="269"/>
      <c r="C1" s="269"/>
      <c r="D1" s="269"/>
      <c r="E1" s="269"/>
      <c r="F1" s="269"/>
      <c r="G1" s="269"/>
      <c r="AE1" t="s">
        <v>72</v>
      </c>
    </row>
    <row r="2" spans="1:60" ht="24.95" customHeight="1" x14ac:dyDescent="0.2">
      <c r="A2" s="162" t="s">
        <v>8</v>
      </c>
      <c r="B2" s="79" t="s">
        <v>47</v>
      </c>
      <c r="C2" s="270" t="s">
        <v>48</v>
      </c>
      <c r="D2" s="271"/>
      <c r="E2" s="271"/>
      <c r="F2" s="271"/>
      <c r="G2" s="272"/>
      <c r="AE2" t="s">
        <v>73</v>
      </c>
    </row>
    <row r="3" spans="1:60" ht="24.95" customHeight="1" x14ac:dyDescent="0.2">
      <c r="A3" s="162" t="s">
        <v>9</v>
      </c>
      <c r="B3" s="79" t="s">
        <v>43</v>
      </c>
      <c r="C3" s="270" t="s">
        <v>44</v>
      </c>
      <c r="D3" s="271"/>
      <c r="E3" s="271"/>
      <c r="F3" s="271"/>
      <c r="G3" s="272"/>
      <c r="AE3" t="s">
        <v>74</v>
      </c>
    </row>
    <row r="4" spans="1:60" ht="24.95" customHeight="1" x14ac:dyDescent="0.2">
      <c r="A4" s="163" t="s">
        <v>10</v>
      </c>
      <c r="B4" s="164" t="s">
        <v>41</v>
      </c>
      <c r="C4" s="273" t="s">
        <v>42</v>
      </c>
      <c r="D4" s="274"/>
      <c r="E4" s="274"/>
      <c r="F4" s="274"/>
      <c r="G4" s="275"/>
      <c r="AE4" t="s">
        <v>75</v>
      </c>
    </row>
    <row r="5" spans="1:60" x14ac:dyDescent="0.2">
      <c r="D5" s="161"/>
    </row>
    <row r="6" spans="1:60" ht="38.25" x14ac:dyDescent="0.2">
      <c r="A6" s="170" t="s">
        <v>76</v>
      </c>
      <c r="B6" s="168" t="s">
        <v>77</v>
      </c>
      <c r="C6" s="168" t="s">
        <v>78</v>
      </c>
      <c r="D6" s="169" t="s">
        <v>79</v>
      </c>
      <c r="E6" s="170" t="s">
        <v>80</v>
      </c>
      <c r="F6" s="165" t="s">
        <v>81</v>
      </c>
      <c r="G6" s="170" t="s">
        <v>82</v>
      </c>
      <c r="H6" s="171" t="s">
        <v>32</v>
      </c>
      <c r="I6" s="171" t="s">
        <v>83</v>
      </c>
      <c r="J6" s="171" t="s">
        <v>33</v>
      </c>
      <c r="K6" s="171" t="s">
        <v>84</v>
      </c>
      <c r="L6" s="171" t="s">
        <v>85</v>
      </c>
      <c r="M6" s="171" t="s">
        <v>86</v>
      </c>
      <c r="N6" s="171" t="s">
        <v>87</v>
      </c>
      <c r="O6" s="171" t="s">
        <v>88</v>
      </c>
      <c r="P6" s="171" t="s">
        <v>89</v>
      </c>
      <c r="Q6" s="171" t="s">
        <v>90</v>
      </c>
      <c r="R6" s="171" t="s">
        <v>91</v>
      </c>
      <c r="S6" s="171" t="s">
        <v>92</v>
      </c>
    </row>
    <row r="7" spans="1:60" x14ac:dyDescent="0.2">
      <c r="A7" s="172" t="s">
        <v>93</v>
      </c>
      <c r="B7" s="174" t="s">
        <v>54</v>
      </c>
      <c r="C7" s="175" t="s">
        <v>55</v>
      </c>
      <c r="D7" s="176"/>
      <c r="E7" s="181"/>
      <c r="F7" s="184"/>
      <c r="G7" s="184">
        <f>SUM(G8:G25)</f>
        <v>0</v>
      </c>
      <c r="H7" s="184"/>
      <c r="I7" s="184">
        <f>SUM(I8:I25)</f>
        <v>0</v>
      </c>
      <c r="J7" s="184"/>
      <c r="K7" s="184">
        <f>SUM(K8:K25)</f>
        <v>0</v>
      </c>
      <c r="L7" s="184"/>
      <c r="M7" s="184">
        <f>SUM(M8:M25)</f>
        <v>0</v>
      </c>
      <c r="N7" s="184"/>
      <c r="O7" s="184">
        <f>SUM(O8:O25)</f>
        <v>437.24</v>
      </c>
      <c r="P7" s="184"/>
      <c r="Q7" s="184">
        <f>SUM(Q8:Q25)</f>
        <v>0</v>
      </c>
      <c r="R7" s="185"/>
      <c r="S7" s="184"/>
      <c r="AE7" t="s">
        <v>94</v>
      </c>
    </row>
    <row r="8" spans="1:60" outlineLevel="1" x14ac:dyDescent="0.2">
      <c r="A8" s="167">
        <v>1</v>
      </c>
      <c r="B8" s="177" t="s">
        <v>95</v>
      </c>
      <c r="C8" s="203" t="s">
        <v>96</v>
      </c>
      <c r="D8" s="179" t="s">
        <v>97</v>
      </c>
      <c r="E8" s="182">
        <v>1466.5139999999999</v>
      </c>
      <c r="F8" s="186"/>
      <c r="G8" s="187">
        <f t="shared" ref="G8:G25" si="0">ROUND(E8*F8,2)</f>
        <v>0</v>
      </c>
      <c r="H8" s="186"/>
      <c r="I8" s="187">
        <f t="shared" ref="I8:I25" si="1">ROUND(E8*H8,2)</f>
        <v>0</v>
      </c>
      <c r="J8" s="186"/>
      <c r="K8" s="187">
        <f t="shared" ref="K8:K25" si="2">ROUND(E8*J8,2)</f>
        <v>0</v>
      </c>
      <c r="L8" s="187">
        <v>21</v>
      </c>
      <c r="M8" s="187">
        <f t="shared" ref="M8:M25" si="3">G8*(1+L8/100)</f>
        <v>0</v>
      </c>
      <c r="N8" s="187">
        <v>0</v>
      </c>
      <c r="O8" s="187">
        <f t="shared" ref="O8:O25" si="4">ROUND(E8*N8,2)</f>
        <v>0</v>
      </c>
      <c r="P8" s="187">
        <v>0</v>
      </c>
      <c r="Q8" s="187">
        <f t="shared" ref="Q8:Q25" si="5">ROUND(E8*P8,2)</f>
        <v>0</v>
      </c>
      <c r="R8" s="188" t="s">
        <v>98</v>
      </c>
      <c r="S8" s="187" t="s">
        <v>99</v>
      </c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100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>
        <v>2</v>
      </c>
      <c r="B9" s="177" t="s">
        <v>101</v>
      </c>
      <c r="C9" s="203" t="s">
        <v>102</v>
      </c>
      <c r="D9" s="179" t="s">
        <v>97</v>
      </c>
      <c r="E9" s="182">
        <v>1466.5139999999999</v>
      </c>
      <c r="F9" s="186"/>
      <c r="G9" s="187">
        <f t="shared" si="0"/>
        <v>0</v>
      </c>
      <c r="H9" s="186"/>
      <c r="I9" s="187">
        <f t="shared" si="1"/>
        <v>0</v>
      </c>
      <c r="J9" s="186"/>
      <c r="K9" s="187">
        <f t="shared" si="2"/>
        <v>0</v>
      </c>
      <c r="L9" s="187">
        <v>21</v>
      </c>
      <c r="M9" s="187">
        <f t="shared" si="3"/>
        <v>0</v>
      </c>
      <c r="N9" s="187">
        <v>0</v>
      </c>
      <c r="O9" s="187">
        <f t="shared" si="4"/>
        <v>0</v>
      </c>
      <c r="P9" s="187">
        <v>0</v>
      </c>
      <c r="Q9" s="187">
        <f t="shared" si="5"/>
        <v>0</v>
      </c>
      <c r="R9" s="188" t="s">
        <v>98</v>
      </c>
      <c r="S9" s="187" t="s">
        <v>99</v>
      </c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100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>
        <v>3</v>
      </c>
      <c r="B10" s="177" t="s">
        <v>103</v>
      </c>
      <c r="C10" s="203" t="s">
        <v>104</v>
      </c>
      <c r="D10" s="179" t="s">
        <v>97</v>
      </c>
      <c r="E10" s="182">
        <v>440.41199999999998</v>
      </c>
      <c r="F10" s="186"/>
      <c r="G10" s="187">
        <f t="shared" si="0"/>
        <v>0</v>
      </c>
      <c r="H10" s="186"/>
      <c r="I10" s="187">
        <f t="shared" si="1"/>
        <v>0</v>
      </c>
      <c r="J10" s="186"/>
      <c r="K10" s="187">
        <f t="shared" si="2"/>
        <v>0</v>
      </c>
      <c r="L10" s="187">
        <v>21</v>
      </c>
      <c r="M10" s="187">
        <f t="shared" si="3"/>
        <v>0</v>
      </c>
      <c r="N10" s="187">
        <v>0</v>
      </c>
      <c r="O10" s="187">
        <f t="shared" si="4"/>
        <v>0</v>
      </c>
      <c r="P10" s="187">
        <v>0</v>
      </c>
      <c r="Q10" s="187">
        <f t="shared" si="5"/>
        <v>0</v>
      </c>
      <c r="R10" s="188" t="s">
        <v>98</v>
      </c>
      <c r="S10" s="187" t="s">
        <v>99</v>
      </c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100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>
        <v>4</v>
      </c>
      <c r="B11" s="177" t="s">
        <v>105</v>
      </c>
      <c r="C11" s="203" t="s">
        <v>106</v>
      </c>
      <c r="D11" s="179" t="s">
        <v>97</v>
      </c>
      <c r="E11" s="182">
        <v>440.41199999999998</v>
      </c>
      <c r="F11" s="186"/>
      <c r="G11" s="187">
        <f t="shared" si="0"/>
        <v>0</v>
      </c>
      <c r="H11" s="186"/>
      <c r="I11" s="187">
        <f t="shared" si="1"/>
        <v>0</v>
      </c>
      <c r="J11" s="186"/>
      <c r="K11" s="187">
        <f t="shared" si="2"/>
        <v>0</v>
      </c>
      <c r="L11" s="187">
        <v>21</v>
      </c>
      <c r="M11" s="187">
        <f t="shared" si="3"/>
        <v>0</v>
      </c>
      <c r="N11" s="187">
        <v>0</v>
      </c>
      <c r="O11" s="187">
        <f t="shared" si="4"/>
        <v>0</v>
      </c>
      <c r="P11" s="187">
        <v>0</v>
      </c>
      <c r="Q11" s="187">
        <f t="shared" si="5"/>
        <v>0</v>
      </c>
      <c r="R11" s="188" t="s">
        <v>98</v>
      </c>
      <c r="S11" s="187" t="s">
        <v>99</v>
      </c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100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>
        <v>5</v>
      </c>
      <c r="B12" s="177" t="s">
        <v>107</v>
      </c>
      <c r="C12" s="203" t="s">
        <v>108</v>
      </c>
      <c r="D12" s="179" t="s">
        <v>97</v>
      </c>
      <c r="E12" s="182">
        <v>221</v>
      </c>
      <c r="F12" s="186"/>
      <c r="G12" s="187">
        <f t="shared" si="0"/>
        <v>0</v>
      </c>
      <c r="H12" s="186"/>
      <c r="I12" s="187">
        <f t="shared" si="1"/>
        <v>0</v>
      </c>
      <c r="J12" s="186"/>
      <c r="K12" s="187">
        <f t="shared" si="2"/>
        <v>0</v>
      </c>
      <c r="L12" s="187">
        <v>21</v>
      </c>
      <c r="M12" s="187">
        <f t="shared" si="3"/>
        <v>0</v>
      </c>
      <c r="N12" s="187">
        <v>0</v>
      </c>
      <c r="O12" s="187">
        <f t="shared" si="4"/>
        <v>0</v>
      </c>
      <c r="P12" s="187">
        <v>0</v>
      </c>
      <c r="Q12" s="187">
        <f t="shared" si="5"/>
        <v>0</v>
      </c>
      <c r="R12" s="188" t="s">
        <v>98</v>
      </c>
      <c r="S12" s="187" t="s">
        <v>99</v>
      </c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100</v>
      </c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>
        <v>6</v>
      </c>
      <c r="B13" s="177" t="s">
        <v>109</v>
      </c>
      <c r="C13" s="203" t="s">
        <v>110</v>
      </c>
      <c r="D13" s="179" t="s">
        <v>97</v>
      </c>
      <c r="E13" s="182">
        <v>221</v>
      </c>
      <c r="F13" s="186"/>
      <c r="G13" s="187">
        <f t="shared" si="0"/>
        <v>0</v>
      </c>
      <c r="H13" s="186"/>
      <c r="I13" s="187">
        <f t="shared" si="1"/>
        <v>0</v>
      </c>
      <c r="J13" s="186"/>
      <c r="K13" s="187">
        <f t="shared" si="2"/>
        <v>0</v>
      </c>
      <c r="L13" s="187">
        <v>21</v>
      </c>
      <c r="M13" s="187">
        <f t="shared" si="3"/>
        <v>0</v>
      </c>
      <c r="N13" s="187">
        <v>0</v>
      </c>
      <c r="O13" s="187">
        <f t="shared" si="4"/>
        <v>0</v>
      </c>
      <c r="P13" s="187">
        <v>0</v>
      </c>
      <c r="Q13" s="187">
        <f t="shared" si="5"/>
        <v>0</v>
      </c>
      <c r="R13" s="188" t="s">
        <v>98</v>
      </c>
      <c r="S13" s="187" t="s">
        <v>99</v>
      </c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100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>
        <v>7</v>
      </c>
      <c r="B14" s="177" t="s">
        <v>111</v>
      </c>
      <c r="C14" s="203" t="s">
        <v>112</v>
      </c>
      <c r="D14" s="179" t="s">
        <v>97</v>
      </c>
      <c r="E14" s="182">
        <v>29.052800000000001</v>
      </c>
      <c r="F14" s="186"/>
      <c r="G14" s="187">
        <f t="shared" si="0"/>
        <v>0</v>
      </c>
      <c r="H14" s="186"/>
      <c r="I14" s="187">
        <f t="shared" si="1"/>
        <v>0</v>
      </c>
      <c r="J14" s="186"/>
      <c r="K14" s="187">
        <f t="shared" si="2"/>
        <v>0</v>
      </c>
      <c r="L14" s="187">
        <v>21</v>
      </c>
      <c r="M14" s="187">
        <f t="shared" si="3"/>
        <v>0</v>
      </c>
      <c r="N14" s="187">
        <v>0</v>
      </c>
      <c r="O14" s="187">
        <f t="shared" si="4"/>
        <v>0</v>
      </c>
      <c r="P14" s="187">
        <v>0</v>
      </c>
      <c r="Q14" s="187">
        <f t="shared" si="5"/>
        <v>0</v>
      </c>
      <c r="R14" s="188" t="s">
        <v>98</v>
      </c>
      <c r="S14" s="187" t="s">
        <v>99</v>
      </c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100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>
        <v>8</v>
      </c>
      <c r="B15" s="177" t="s">
        <v>113</v>
      </c>
      <c r="C15" s="203" t="s">
        <v>114</v>
      </c>
      <c r="D15" s="179" t="s">
        <v>97</v>
      </c>
      <c r="E15" s="182">
        <v>29.052800000000001</v>
      </c>
      <c r="F15" s="186"/>
      <c r="G15" s="187">
        <f t="shared" si="0"/>
        <v>0</v>
      </c>
      <c r="H15" s="186"/>
      <c r="I15" s="187">
        <f t="shared" si="1"/>
        <v>0</v>
      </c>
      <c r="J15" s="186"/>
      <c r="K15" s="187">
        <f t="shared" si="2"/>
        <v>0</v>
      </c>
      <c r="L15" s="187">
        <v>21</v>
      </c>
      <c r="M15" s="187">
        <f t="shared" si="3"/>
        <v>0</v>
      </c>
      <c r="N15" s="187">
        <v>0</v>
      </c>
      <c r="O15" s="187">
        <f t="shared" si="4"/>
        <v>0</v>
      </c>
      <c r="P15" s="187">
        <v>0</v>
      </c>
      <c r="Q15" s="187">
        <f t="shared" si="5"/>
        <v>0</v>
      </c>
      <c r="R15" s="188" t="s">
        <v>98</v>
      </c>
      <c r="S15" s="187" t="s">
        <v>99</v>
      </c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100</v>
      </c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>
        <v>9</v>
      </c>
      <c r="B16" s="177" t="s">
        <v>115</v>
      </c>
      <c r="C16" s="203" t="s">
        <v>116</v>
      </c>
      <c r="D16" s="179" t="s">
        <v>97</v>
      </c>
      <c r="E16" s="182">
        <v>572</v>
      </c>
      <c r="F16" s="186"/>
      <c r="G16" s="187">
        <f t="shared" si="0"/>
        <v>0</v>
      </c>
      <c r="H16" s="186"/>
      <c r="I16" s="187">
        <f t="shared" si="1"/>
        <v>0</v>
      </c>
      <c r="J16" s="186"/>
      <c r="K16" s="187">
        <f t="shared" si="2"/>
        <v>0</v>
      </c>
      <c r="L16" s="187">
        <v>21</v>
      </c>
      <c r="M16" s="187">
        <f t="shared" si="3"/>
        <v>0</v>
      </c>
      <c r="N16" s="187">
        <v>0</v>
      </c>
      <c r="O16" s="187">
        <f t="shared" si="4"/>
        <v>0</v>
      </c>
      <c r="P16" s="187">
        <v>0</v>
      </c>
      <c r="Q16" s="187">
        <f t="shared" si="5"/>
        <v>0</v>
      </c>
      <c r="R16" s="188" t="s">
        <v>98</v>
      </c>
      <c r="S16" s="187" t="s">
        <v>99</v>
      </c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100</v>
      </c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>
        <v>10</v>
      </c>
      <c r="B17" s="177" t="s">
        <v>117</v>
      </c>
      <c r="C17" s="203" t="s">
        <v>118</v>
      </c>
      <c r="D17" s="179" t="s">
        <v>97</v>
      </c>
      <c r="E17" s="182">
        <v>2156.9787999999999</v>
      </c>
      <c r="F17" s="186"/>
      <c r="G17" s="187">
        <f t="shared" si="0"/>
        <v>0</v>
      </c>
      <c r="H17" s="186"/>
      <c r="I17" s="187">
        <f t="shared" si="1"/>
        <v>0</v>
      </c>
      <c r="J17" s="186"/>
      <c r="K17" s="187">
        <f t="shared" si="2"/>
        <v>0</v>
      </c>
      <c r="L17" s="187">
        <v>21</v>
      </c>
      <c r="M17" s="187">
        <f t="shared" si="3"/>
        <v>0</v>
      </c>
      <c r="N17" s="187">
        <v>0</v>
      </c>
      <c r="O17" s="187">
        <f t="shared" si="4"/>
        <v>0</v>
      </c>
      <c r="P17" s="187">
        <v>0</v>
      </c>
      <c r="Q17" s="187">
        <f t="shared" si="5"/>
        <v>0</v>
      </c>
      <c r="R17" s="188" t="s">
        <v>98</v>
      </c>
      <c r="S17" s="187" t="s">
        <v>99</v>
      </c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100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22.5" outlineLevel="1" x14ac:dyDescent="0.2">
      <c r="A18" s="167">
        <v>11</v>
      </c>
      <c r="B18" s="177" t="s">
        <v>119</v>
      </c>
      <c r="C18" s="203" t="s">
        <v>120</v>
      </c>
      <c r="D18" s="179" t="s">
        <v>97</v>
      </c>
      <c r="E18" s="182">
        <v>1761.3788</v>
      </c>
      <c r="F18" s="186"/>
      <c r="G18" s="187">
        <f t="shared" si="0"/>
        <v>0</v>
      </c>
      <c r="H18" s="186"/>
      <c r="I18" s="187">
        <f t="shared" si="1"/>
        <v>0</v>
      </c>
      <c r="J18" s="186"/>
      <c r="K18" s="187">
        <f t="shared" si="2"/>
        <v>0</v>
      </c>
      <c r="L18" s="187">
        <v>21</v>
      </c>
      <c r="M18" s="187">
        <f t="shared" si="3"/>
        <v>0</v>
      </c>
      <c r="N18" s="187">
        <v>0</v>
      </c>
      <c r="O18" s="187">
        <f t="shared" si="4"/>
        <v>0</v>
      </c>
      <c r="P18" s="187">
        <v>0</v>
      </c>
      <c r="Q18" s="187">
        <f t="shared" si="5"/>
        <v>0</v>
      </c>
      <c r="R18" s="188" t="s">
        <v>98</v>
      </c>
      <c r="S18" s="187" t="s">
        <v>99</v>
      </c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100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>
        <v>12</v>
      </c>
      <c r="B19" s="177" t="s">
        <v>121</v>
      </c>
      <c r="C19" s="203" t="s">
        <v>122</v>
      </c>
      <c r="D19" s="179" t="s">
        <v>97</v>
      </c>
      <c r="E19" s="182">
        <v>5284.1364000000003</v>
      </c>
      <c r="F19" s="186"/>
      <c r="G19" s="187">
        <f t="shared" si="0"/>
        <v>0</v>
      </c>
      <c r="H19" s="186"/>
      <c r="I19" s="187">
        <f t="shared" si="1"/>
        <v>0</v>
      </c>
      <c r="J19" s="186"/>
      <c r="K19" s="187">
        <f t="shared" si="2"/>
        <v>0</v>
      </c>
      <c r="L19" s="187">
        <v>21</v>
      </c>
      <c r="M19" s="187">
        <f t="shared" si="3"/>
        <v>0</v>
      </c>
      <c r="N19" s="187">
        <v>0</v>
      </c>
      <c r="O19" s="187">
        <f t="shared" si="4"/>
        <v>0</v>
      </c>
      <c r="P19" s="187">
        <v>0</v>
      </c>
      <c r="Q19" s="187">
        <f t="shared" si="5"/>
        <v>0</v>
      </c>
      <c r="R19" s="188" t="s">
        <v>98</v>
      </c>
      <c r="S19" s="187" t="s">
        <v>99</v>
      </c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100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>
        <v>13</v>
      </c>
      <c r="B20" s="177" t="s">
        <v>123</v>
      </c>
      <c r="C20" s="203" t="s">
        <v>124</v>
      </c>
      <c r="D20" s="179" t="s">
        <v>97</v>
      </c>
      <c r="E20" s="182">
        <v>1761.3788</v>
      </c>
      <c r="F20" s="186"/>
      <c r="G20" s="187">
        <f t="shared" si="0"/>
        <v>0</v>
      </c>
      <c r="H20" s="186"/>
      <c r="I20" s="187">
        <f t="shared" si="1"/>
        <v>0</v>
      </c>
      <c r="J20" s="186"/>
      <c r="K20" s="187">
        <f t="shared" si="2"/>
        <v>0</v>
      </c>
      <c r="L20" s="187">
        <v>21</v>
      </c>
      <c r="M20" s="187">
        <f t="shared" si="3"/>
        <v>0</v>
      </c>
      <c r="N20" s="187">
        <v>0</v>
      </c>
      <c r="O20" s="187">
        <f t="shared" si="4"/>
        <v>0</v>
      </c>
      <c r="P20" s="187">
        <v>0</v>
      </c>
      <c r="Q20" s="187">
        <f t="shared" si="5"/>
        <v>0</v>
      </c>
      <c r="R20" s="188" t="s">
        <v>98</v>
      </c>
      <c r="S20" s="187" t="s">
        <v>99</v>
      </c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100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ht="22.5" outlineLevel="1" x14ac:dyDescent="0.2">
      <c r="A21" s="167">
        <v>14</v>
      </c>
      <c r="B21" s="177" t="s">
        <v>125</v>
      </c>
      <c r="C21" s="203" t="s">
        <v>126</v>
      </c>
      <c r="D21" s="179" t="s">
        <v>97</v>
      </c>
      <c r="E21" s="182">
        <v>1761.3788</v>
      </c>
      <c r="F21" s="186"/>
      <c r="G21" s="187">
        <f t="shared" si="0"/>
        <v>0</v>
      </c>
      <c r="H21" s="186"/>
      <c r="I21" s="187">
        <f t="shared" si="1"/>
        <v>0</v>
      </c>
      <c r="J21" s="186"/>
      <c r="K21" s="187">
        <f t="shared" si="2"/>
        <v>0</v>
      </c>
      <c r="L21" s="187">
        <v>21</v>
      </c>
      <c r="M21" s="187">
        <f t="shared" si="3"/>
        <v>0</v>
      </c>
      <c r="N21" s="187">
        <v>0</v>
      </c>
      <c r="O21" s="187">
        <f t="shared" si="4"/>
        <v>0</v>
      </c>
      <c r="P21" s="187">
        <v>0</v>
      </c>
      <c r="Q21" s="187">
        <f t="shared" si="5"/>
        <v>0</v>
      </c>
      <c r="R21" s="188" t="s">
        <v>98</v>
      </c>
      <c r="S21" s="187" t="s">
        <v>99</v>
      </c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100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>
        <v>15</v>
      </c>
      <c r="B22" s="177" t="s">
        <v>127</v>
      </c>
      <c r="C22" s="203" t="s">
        <v>128</v>
      </c>
      <c r="D22" s="179" t="s">
        <v>97</v>
      </c>
      <c r="E22" s="182">
        <v>395.6</v>
      </c>
      <c r="F22" s="186"/>
      <c r="G22" s="187">
        <f t="shared" si="0"/>
        <v>0</v>
      </c>
      <c r="H22" s="186"/>
      <c r="I22" s="187">
        <f t="shared" si="1"/>
        <v>0</v>
      </c>
      <c r="J22" s="186"/>
      <c r="K22" s="187">
        <f t="shared" si="2"/>
        <v>0</v>
      </c>
      <c r="L22" s="187">
        <v>21</v>
      </c>
      <c r="M22" s="187">
        <f t="shared" si="3"/>
        <v>0</v>
      </c>
      <c r="N22" s="187">
        <v>0</v>
      </c>
      <c r="O22" s="187">
        <f t="shared" si="4"/>
        <v>0</v>
      </c>
      <c r="P22" s="187">
        <v>0</v>
      </c>
      <c r="Q22" s="187">
        <f t="shared" si="5"/>
        <v>0</v>
      </c>
      <c r="R22" s="188" t="s">
        <v>98</v>
      </c>
      <c r="S22" s="187" t="s">
        <v>99</v>
      </c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100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ht="22.5" outlineLevel="1" x14ac:dyDescent="0.2">
      <c r="A23" s="167">
        <v>16</v>
      </c>
      <c r="B23" s="177" t="s">
        <v>129</v>
      </c>
      <c r="C23" s="203" t="s">
        <v>130</v>
      </c>
      <c r="D23" s="179" t="s">
        <v>97</v>
      </c>
      <c r="E23" s="182">
        <v>257.2</v>
      </c>
      <c r="F23" s="186"/>
      <c r="G23" s="187">
        <f t="shared" si="0"/>
        <v>0</v>
      </c>
      <c r="H23" s="186"/>
      <c r="I23" s="187">
        <f t="shared" si="1"/>
        <v>0</v>
      </c>
      <c r="J23" s="186"/>
      <c r="K23" s="187">
        <f t="shared" si="2"/>
        <v>0</v>
      </c>
      <c r="L23" s="187">
        <v>21</v>
      </c>
      <c r="M23" s="187">
        <f t="shared" si="3"/>
        <v>0</v>
      </c>
      <c r="N23" s="187">
        <v>1.7</v>
      </c>
      <c r="O23" s="187">
        <f t="shared" si="4"/>
        <v>437.24</v>
      </c>
      <c r="P23" s="187">
        <v>0</v>
      </c>
      <c r="Q23" s="187">
        <f t="shared" si="5"/>
        <v>0</v>
      </c>
      <c r="R23" s="188" t="s">
        <v>98</v>
      </c>
      <c r="S23" s="187" t="s">
        <v>99</v>
      </c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100</v>
      </c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>
        <v>17</v>
      </c>
      <c r="B24" s="177" t="s">
        <v>131</v>
      </c>
      <c r="C24" s="203" t="s">
        <v>132</v>
      </c>
      <c r="D24" s="179" t="s">
        <v>133</v>
      </c>
      <c r="E24" s="182">
        <v>3715.6</v>
      </c>
      <c r="F24" s="186"/>
      <c r="G24" s="187">
        <f t="shared" si="0"/>
        <v>0</v>
      </c>
      <c r="H24" s="186"/>
      <c r="I24" s="187">
        <f t="shared" si="1"/>
        <v>0</v>
      </c>
      <c r="J24" s="186"/>
      <c r="K24" s="187">
        <f t="shared" si="2"/>
        <v>0</v>
      </c>
      <c r="L24" s="187">
        <v>21</v>
      </c>
      <c r="M24" s="187">
        <f t="shared" si="3"/>
        <v>0</v>
      </c>
      <c r="N24" s="187">
        <v>0</v>
      </c>
      <c r="O24" s="187">
        <f t="shared" si="4"/>
        <v>0</v>
      </c>
      <c r="P24" s="187">
        <v>0</v>
      </c>
      <c r="Q24" s="187">
        <f t="shared" si="5"/>
        <v>0</v>
      </c>
      <c r="R24" s="188" t="s">
        <v>98</v>
      </c>
      <c r="S24" s="187" t="s">
        <v>99</v>
      </c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100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>
        <v>18</v>
      </c>
      <c r="B25" s="177" t="s">
        <v>134</v>
      </c>
      <c r="C25" s="203" t="s">
        <v>135</v>
      </c>
      <c r="D25" s="179" t="s">
        <v>97</v>
      </c>
      <c r="E25" s="182">
        <v>1761.3788</v>
      </c>
      <c r="F25" s="186"/>
      <c r="G25" s="187">
        <f t="shared" si="0"/>
        <v>0</v>
      </c>
      <c r="H25" s="186"/>
      <c r="I25" s="187">
        <f t="shared" si="1"/>
        <v>0</v>
      </c>
      <c r="J25" s="186"/>
      <c r="K25" s="187">
        <f t="shared" si="2"/>
        <v>0</v>
      </c>
      <c r="L25" s="187">
        <v>21</v>
      </c>
      <c r="M25" s="187">
        <f t="shared" si="3"/>
        <v>0</v>
      </c>
      <c r="N25" s="187">
        <v>0</v>
      </c>
      <c r="O25" s="187">
        <f t="shared" si="4"/>
        <v>0</v>
      </c>
      <c r="P25" s="187">
        <v>0</v>
      </c>
      <c r="Q25" s="187">
        <f t="shared" si="5"/>
        <v>0</v>
      </c>
      <c r="R25" s="188" t="s">
        <v>98</v>
      </c>
      <c r="S25" s="187" t="s">
        <v>99</v>
      </c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100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x14ac:dyDescent="0.2">
      <c r="A26" s="173" t="s">
        <v>93</v>
      </c>
      <c r="B26" s="178" t="s">
        <v>56</v>
      </c>
      <c r="C26" s="204" t="s">
        <v>57</v>
      </c>
      <c r="D26" s="180"/>
      <c r="E26" s="183"/>
      <c r="F26" s="189"/>
      <c r="G26" s="189">
        <f>SUM(G27:G68)</f>
        <v>0</v>
      </c>
      <c r="H26" s="189"/>
      <c r="I26" s="189">
        <f>SUM(I27:I68)</f>
        <v>0</v>
      </c>
      <c r="J26" s="189"/>
      <c r="K26" s="189">
        <f>SUM(K27:K68)</f>
        <v>0</v>
      </c>
      <c r="L26" s="189"/>
      <c r="M26" s="189">
        <f>SUM(M27:M68)</f>
        <v>0</v>
      </c>
      <c r="N26" s="189"/>
      <c r="O26" s="189">
        <f>SUM(O27:O68)</f>
        <v>2.3799999999999994</v>
      </c>
      <c r="P26" s="189"/>
      <c r="Q26" s="189">
        <f>SUM(Q27:Q68)</f>
        <v>0</v>
      </c>
      <c r="R26" s="190"/>
      <c r="S26" s="189"/>
      <c r="AE26" t="s">
        <v>94</v>
      </c>
    </row>
    <row r="27" spans="1:60" outlineLevel="1" x14ac:dyDescent="0.2">
      <c r="A27" s="167">
        <v>19</v>
      </c>
      <c r="B27" s="177" t="s">
        <v>136</v>
      </c>
      <c r="C27" s="203" t="s">
        <v>137</v>
      </c>
      <c r="D27" s="179" t="s">
        <v>138</v>
      </c>
      <c r="E27" s="182">
        <v>1</v>
      </c>
      <c r="F27" s="186"/>
      <c r="G27" s="187">
        <f t="shared" ref="G27:G68" si="6">ROUND(E27*F27,2)</f>
        <v>0</v>
      </c>
      <c r="H27" s="186"/>
      <c r="I27" s="187">
        <f t="shared" ref="I27:I68" si="7">ROUND(E27*H27,2)</f>
        <v>0</v>
      </c>
      <c r="J27" s="186"/>
      <c r="K27" s="187">
        <f t="shared" ref="K27:K68" si="8">ROUND(E27*J27,2)</f>
        <v>0</v>
      </c>
      <c r="L27" s="187">
        <v>21</v>
      </c>
      <c r="M27" s="187">
        <f t="shared" ref="M27:M68" si="9">G27*(1+L27/100)</f>
        <v>0</v>
      </c>
      <c r="N27" s="187">
        <v>0</v>
      </c>
      <c r="O27" s="187">
        <f t="shared" ref="O27:O68" si="10">ROUND(E27*N27,2)</f>
        <v>0</v>
      </c>
      <c r="P27" s="187">
        <v>0</v>
      </c>
      <c r="Q27" s="187">
        <f t="shared" ref="Q27:Q68" si="11">ROUND(E27*P27,2)</f>
        <v>0</v>
      </c>
      <c r="R27" s="188" t="s">
        <v>139</v>
      </c>
      <c r="S27" s="187" t="s">
        <v>140</v>
      </c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100</v>
      </c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>
        <v>20</v>
      </c>
      <c r="B28" s="177" t="s">
        <v>141</v>
      </c>
      <c r="C28" s="203" t="s">
        <v>142</v>
      </c>
      <c r="D28" s="179" t="s">
        <v>138</v>
      </c>
      <c r="E28" s="182">
        <v>2</v>
      </c>
      <c r="F28" s="186"/>
      <c r="G28" s="187">
        <f t="shared" si="6"/>
        <v>0</v>
      </c>
      <c r="H28" s="186"/>
      <c r="I28" s="187">
        <f t="shared" si="7"/>
        <v>0</v>
      </c>
      <c r="J28" s="186"/>
      <c r="K28" s="187">
        <f t="shared" si="8"/>
        <v>0</v>
      </c>
      <c r="L28" s="187">
        <v>21</v>
      </c>
      <c r="M28" s="187">
        <f t="shared" si="9"/>
        <v>0</v>
      </c>
      <c r="N28" s="187">
        <v>0</v>
      </c>
      <c r="O28" s="187">
        <f t="shared" si="10"/>
        <v>0</v>
      </c>
      <c r="P28" s="187">
        <v>0</v>
      </c>
      <c r="Q28" s="187">
        <f t="shared" si="11"/>
        <v>0</v>
      </c>
      <c r="R28" s="188" t="s">
        <v>139</v>
      </c>
      <c r="S28" s="187" t="s">
        <v>140</v>
      </c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100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>
        <v>21</v>
      </c>
      <c r="B29" s="177" t="s">
        <v>143</v>
      </c>
      <c r="C29" s="203" t="s">
        <v>144</v>
      </c>
      <c r="D29" s="179" t="s">
        <v>133</v>
      </c>
      <c r="E29" s="182">
        <v>95</v>
      </c>
      <c r="F29" s="186"/>
      <c r="G29" s="187">
        <f t="shared" si="6"/>
        <v>0</v>
      </c>
      <c r="H29" s="186"/>
      <c r="I29" s="187">
        <f t="shared" si="7"/>
        <v>0</v>
      </c>
      <c r="J29" s="186"/>
      <c r="K29" s="187">
        <f t="shared" si="8"/>
        <v>0</v>
      </c>
      <c r="L29" s="187">
        <v>21</v>
      </c>
      <c r="M29" s="187">
        <f t="shared" si="9"/>
        <v>0</v>
      </c>
      <c r="N29" s="187">
        <v>0</v>
      </c>
      <c r="O29" s="187">
        <f t="shared" si="10"/>
        <v>0</v>
      </c>
      <c r="P29" s="187">
        <v>0</v>
      </c>
      <c r="Q29" s="187">
        <f t="shared" si="11"/>
        <v>0</v>
      </c>
      <c r="R29" s="188" t="s">
        <v>139</v>
      </c>
      <c r="S29" s="187" t="s">
        <v>99</v>
      </c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100</v>
      </c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>
        <v>22</v>
      </c>
      <c r="B30" s="177" t="s">
        <v>145</v>
      </c>
      <c r="C30" s="203" t="s">
        <v>146</v>
      </c>
      <c r="D30" s="179" t="s">
        <v>138</v>
      </c>
      <c r="E30" s="182">
        <v>1</v>
      </c>
      <c r="F30" s="186"/>
      <c r="G30" s="187">
        <f t="shared" si="6"/>
        <v>0</v>
      </c>
      <c r="H30" s="186"/>
      <c r="I30" s="187">
        <f t="shared" si="7"/>
        <v>0</v>
      </c>
      <c r="J30" s="186"/>
      <c r="K30" s="187">
        <f t="shared" si="8"/>
        <v>0</v>
      </c>
      <c r="L30" s="187">
        <v>21</v>
      </c>
      <c r="M30" s="187">
        <f t="shared" si="9"/>
        <v>0</v>
      </c>
      <c r="N30" s="187">
        <v>0</v>
      </c>
      <c r="O30" s="187">
        <f t="shared" si="10"/>
        <v>0</v>
      </c>
      <c r="P30" s="187">
        <v>0</v>
      </c>
      <c r="Q30" s="187">
        <f t="shared" si="11"/>
        <v>0</v>
      </c>
      <c r="R30" s="188" t="s">
        <v>139</v>
      </c>
      <c r="S30" s="187" t="s">
        <v>99</v>
      </c>
      <c r="T30" s="166"/>
      <c r="U30" s="166"/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100</v>
      </c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>
        <v>23</v>
      </c>
      <c r="B31" s="177" t="s">
        <v>147</v>
      </c>
      <c r="C31" s="203" t="s">
        <v>148</v>
      </c>
      <c r="D31" s="179" t="s">
        <v>138</v>
      </c>
      <c r="E31" s="182">
        <v>8</v>
      </c>
      <c r="F31" s="186"/>
      <c r="G31" s="187">
        <f t="shared" si="6"/>
        <v>0</v>
      </c>
      <c r="H31" s="186"/>
      <c r="I31" s="187">
        <f t="shared" si="7"/>
        <v>0</v>
      </c>
      <c r="J31" s="186"/>
      <c r="K31" s="187">
        <f t="shared" si="8"/>
        <v>0</v>
      </c>
      <c r="L31" s="187">
        <v>21</v>
      </c>
      <c r="M31" s="187">
        <f t="shared" si="9"/>
        <v>0</v>
      </c>
      <c r="N31" s="187">
        <v>0</v>
      </c>
      <c r="O31" s="187">
        <f t="shared" si="10"/>
        <v>0</v>
      </c>
      <c r="P31" s="187">
        <v>0</v>
      </c>
      <c r="Q31" s="187">
        <f t="shared" si="11"/>
        <v>0</v>
      </c>
      <c r="R31" s="188" t="s">
        <v>139</v>
      </c>
      <c r="S31" s="187" t="s">
        <v>99</v>
      </c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100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>
        <v>24</v>
      </c>
      <c r="B32" s="177" t="s">
        <v>149</v>
      </c>
      <c r="C32" s="203" t="s">
        <v>150</v>
      </c>
      <c r="D32" s="179" t="s">
        <v>138</v>
      </c>
      <c r="E32" s="182">
        <v>12</v>
      </c>
      <c r="F32" s="186"/>
      <c r="G32" s="187">
        <f t="shared" si="6"/>
        <v>0</v>
      </c>
      <c r="H32" s="186"/>
      <c r="I32" s="187">
        <f t="shared" si="7"/>
        <v>0</v>
      </c>
      <c r="J32" s="186"/>
      <c r="K32" s="187">
        <f t="shared" si="8"/>
        <v>0</v>
      </c>
      <c r="L32" s="187">
        <v>21</v>
      </c>
      <c r="M32" s="187">
        <f t="shared" si="9"/>
        <v>0</v>
      </c>
      <c r="N32" s="187">
        <v>0</v>
      </c>
      <c r="O32" s="187">
        <f t="shared" si="10"/>
        <v>0</v>
      </c>
      <c r="P32" s="187">
        <v>0</v>
      </c>
      <c r="Q32" s="187">
        <f t="shared" si="11"/>
        <v>0</v>
      </c>
      <c r="R32" s="188" t="s">
        <v>139</v>
      </c>
      <c r="S32" s="187" t="s">
        <v>99</v>
      </c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100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>
        <v>25</v>
      </c>
      <c r="B33" s="177" t="s">
        <v>151</v>
      </c>
      <c r="C33" s="203" t="s">
        <v>152</v>
      </c>
      <c r="D33" s="179" t="s">
        <v>138</v>
      </c>
      <c r="E33" s="182">
        <v>1</v>
      </c>
      <c r="F33" s="186"/>
      <c r="G33" s="187">
        <f t="shared" si="6"/>
        <v>0</v>
      </c>
      <c r="H33" s="186"/>
      <c r="I33" s="187">
        <f t="shared" si="7"/>
        <v>0</v>
      </c>
      <c r="J33" s="186"/>
      <c r="K33" s="187">
        <f t="shared" si="8"/>
        <v>0</v>
      </c>
      <c r="L33" s="187">
        <v>21</v>
      </c>
      <c r="M33" s="187">
        <f t="shared" si="9"/>
        <v>0</v>
      </c>
      <c r="N33" s="187">
        <v>0</v>
      </c>
      <c r="O33" s="187">
        <f t="shared" si="10"/>
        <v>0</v>
      </c>
      <c r="P33" s="187">
        <v>0</v>
      </c>
      <c r="Q33" s="187">
        <f t="shared" si="11"/>
        <v>0</v>
      </c>
      <c r="R33" s="188" t="s">
        <v>139</v>
      </c>
      <c r="S33" s="187" t="s">
        <v>99</v>
      </c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100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>
        <v>26</v>
      </c>
      <c r="B34" s="177" t="s">
        <v>153</v>
      </c>
      <c r="C34" s="203" t="s">
        <v>154</v>
      </c>
      <c r="D34" s="179" t="s">
        <v>138</v>
      </c>
      <c r="E34" s="182">
        <v>8</v>
      </c>
      <c r="F34" s="186"/>
      <c r="G34" s="187">
        <f t="shared" si="6"/>
        <v>0</v>
      </c>
      <c r="H34" s="186"/>
      <c r="I34" s="187">
        <f t="shared" si="7"/>
        <v>0</v>
      </c>
      <c r="J34" s="186"/>
      <c r="K34" s="187">
        <f t="shared" si="8"/>
        <v>0</v>
      </c>
      <c r="L34" s="187">
        <v>21</v>
      </c>
      <c r="M34" s="187">
        <f t="shared" si="9"/>
        <v>0</v>
      </c>
      <c r="N34" s="187">
        <v>0</v>
      </c>
      <c r="O34" s="187">
        <f t="shared" si="10"/>
        <v>0</v>
      </c>
      <c r="P34" s="187">
        <v>0</v>
      </c>
      <c r="Q34" s="187">
        <f t="shared" si="11"/>
        <v>0</v>
      </c>
      <c r="R34" s="188" t="s">
        <v>139</v>
      </c>
      <c r="S34" s="187" t="s">
        <v>99</v>
      </c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100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>
        <v>27</v>
      </c>
      <c r="B35" s="177" t="s">
        <v>155</v>
      </c>
      <c r="C35" s="203" t="s">
        <v>156</v>
      </c>
      <c r="D35" s="179" t="s">
        <v>138</v>
      </c>
      <c r="E35" s="182">
        <v>12</v>
      </c>
      <c r="F35" s="186"/>
      <c r="G35" s="187">
        <f t="shared" si="6"/>
        <v>0</v>
      </c>
      <c r="H35" s="186"/>
      <c r="I35" s="187">
        <f t="shared" si="7"/>
        <v>0</v>
      </c>
      <c r="J35" s="186"/>
      <c r="K35" s="187">
        <f t="shared" si="8"/>
        <v>0</v>
      </c>
      <c r="L35" s="187">
        <v>21</v>
      </c>
      <c r="M35" s="187">
        <f t="shared" si="9"/>
        <v>0</v>
      </c>
      <c r="N35" s="187">
        <v>0</v>
      </c>
      <c r="O35" s="187">
        <f t="shared" si="10"/>
        <v>0</v>
      </c>
      <c r="P35" s="187">
        <v>0</v>
      </c>
      <c r="Q35" s="187">
        <f t="shared" si="11"/>
        <v>0</v>
      </c>
      <c r="R35" s="188" t="s">
        <v>139</v>
      </c>
      <c r="S35" s="187" t="s">
        <v>99</v>
      </c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100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>
        <v>28</v>
      </c>
      <c r="B36" s="177" t="s">
        <v>157</v>
      </c>
      <c r="C36" s="203" t="s">
        <v>158</v>
      </c>
      <c r="D36" s="179" t="s">
        <v>138</v>
      </c>
      <c r="E36" s="182">
        <v>1</v>
      </c>
      <c r="F36" s="186"/>
      <c r="G36" s="187">
        <f t="shared" si="6"/>
        <v>0</v>
      </c>
      <c r="H36" s="186"/>
      <c r="I36" s="187">
        <f t="shared" si="7"/>
        <v>0</v>
      </c>
      <c r="J36" s="186"/>
      <c r="K36" s="187">
        <f t="shared" si="8"/>
        <v>0</v>
      </c>
      <c r="L36" s="187">
        <v>21</v>
      </c>
      <c r="M36" s="187">
        <f t="shared" si="9"/>
        <v>0</v>
      </c>
      <c r="N36" s="187">
        <v>0</v>
      </c>
      <c r="O36" s="187">
        <f t="shared" si="10"/>
        <v>0</v>
      </c>
      <c r="P36" s="187">
        <v>0</v>
      </c>
      <c r="Q36" s="187">
        <f t="shared" si="11"/>
        <v>0</v>
      </c>
      <c r="R36" s="188" t="s">
        <v>98</v>
      </c>
      <c r="S36" s="187" t="s">
        <v>99</v>
      </c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100</v>
      </c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>
        <v>29</v>
      </c>
      <c r="B37" s="177" t="s">
        <v>159</v>
      </c>
      <c r="C37" s="203" t="s">
        <v>160</v>
      </c>
      <c r="D37" s="179" t="s">
        <v>138</v>
      </c>
      <c r="E37" s="182">
        <v>19</v>
      </c>
      <c r="F37" s="186"/>
      <c r="G37" s="187">
        <f t="shared" si="6"/>
        <v>0</v>
      </c>
      <c r="H37" s="186"/>
      <c r="I37" s="187">
        <f t="shared" si="7"/>
        <v>0</v>
      </c>
      <c r="J37" s="186"/>
      <c r="K37" s="187">
        <f t="shared" si="8"/>
        <v>0</v>
      </c>
      <c r="L37" s="187">
        <v>21</v>
      </c>
      <c r="M37" s="187">
        <f t="shared" si="9"/>
        <v>0</v>
      </c>
      <c r="N37" s="187">
        <v>0</v>
      </c>
      <c r="O37" s="187">
        <f t="shared" si="10"/>
        <v>0</v>
      </c>
      <c r="P37" s="187">
        <v>0</v>
      </c>
      <c r="Q37" s="187">
        <f t="shared" si="11"/>
        <v>0</v>
      </c>
      <c r="R37" s="188" t="s">
        <v>98</v>
      </c>
      <c r="S37" s="187" t="s">
        <v>99</v>
      </c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100</v>
      </c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>
        <v>30</v>
      </c>
      <c r="B38" s="177" t="s">
        <v>161</v>
      </c>
      <c r="C38" s="203" t="s">
        <v>162</v>
      </c>
      <c r="D38" s="179" t="s">
        <v>138</v>
      </c>
      <c r="E38" s="182">
        <v>14</v>
      </c>
      <c r="F38" s="186"/>
      <c r="G38" s="187">
        <f t="shared" si="6"/>
        <v>0</v>
      </c>
      <c r="H38" s="186"/>
      <c r="I38" s="187">
        <f t="shared" si="7"/>
        <v>0</v>
      </c>
      <c r="J38" s="186"/>
      <c r="K38" s="187">
        <f t="shared" si="8"/>
        <v>0</v>
      </c>
      <c r="L38" s="187">
        <v>21</v>
      </c>
      <c r="M38" s="187">
        <f t="shared" si="9"/>
        <v>0</v>
      </c>
      <c r="N38" s="187">
        <v>0</v>
      </c>
      <c r="O38" s="187">
        <f t="shared" si="10"/>
        <v>0</v>
      </c>
      <c r="P38" s="187">
        <v>0</v>
      </c>
      <c r="Q38" s="187">
        <f t="shared" si="11"/>
        <v>0</v>
      </c>
      <c r="R38" s="188" t="s">
        <v>98</v>
      </c>
      <c r="S38" s="187" t="s">
        <v>99</v>
      </c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100</v>
      </c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 x14ac:dyDescent="0.2">
      <c r="A39" s="167">
        <v>31</v>
      </c>
      <c r="B39" s="177" t="s">
        <v>163</v>
      </c>
      <c r="C39" s="203" t="s">
        <v>164</v>
      </c>
      <c r="D39" s="179" t="s">
        <v>138</v>
      </c>
      <c r="E39" s="182">
        <v>9</v>
      </c>
      <c r="F39" s="186"/>
      <c r="G39" s="187">
        <f t="shared" si="6"/>
        <v>0</v>
      </c>
      <c r="H39" s="186"/>
      <c r="I39" s="187">
        <f t="shared" si="7"/>
        <v>0</v>
      </c>
      <c r="J39" s="186"/>
      <c r="K39" s="187">
        <f t="shared" si="8"/>
        <v>0</v>
      </c>
      <c r="L39" s="187">
        <v>21</v>
      </c>
      <c r="M39" s="187">
        <f t="shared" si="9"/>
        <v>0</v>
      </c>
      <c r="N39" s="187">
        <v>0</v>
      </c>
      <c r="O39" s="187">
        <f t="shared" si="10"/>
        <v>0</v>
      </c>
      <c r="P39" s="187">
        <v>0</v>
      </c>
      <c r="Q39" s="187">
        <f t="shared" si="11"/>
        <v>0</v>
      </c>
      <c r="R39" s="188" t="s">
        <v>98</v>
      </c>
      <c r="S39" s="187" t="s">
        <v>99</v>
      </c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100</v>
      </c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>
        <v>32</v>
      </c>
      <c r="B40" s="177" t="s">
        <v>165</v>
      </c>
      <c r="C40" s="203" t="s">
        <v>166</v>
      </c>
      <c r="D40" s="179" t="s">
        <v>138</v>
      </c>
      <c r="E40" s="182">
        <v>14</v>
      </c>
      <c r="F40" s="186"/>
      <c r="G40" s="187">
        <f t="shared" si="6"/>
        <v>0</v>
      </c>
      <c r="H40" s="186"/>
      <c r="I40" s="187">
        <f t="shared" si="7"/>
        <v>0</v>
      </c>
      <c r="J40" s="186"/>
      <c r="K40" s="187">
        <f t="shared" si="8"/>
        <v>0</v>
      </c>
      <c r="L40" s="187">
        <v>21</v>
      </c>
      <c r="M40" s="187">
        <f t="shared" si="9"/>
        <v>0</v>
      </c>
      <c r="N40" s="187">
        <v>0</v>
      </c>
      <c r="O40" s="187">
        <f t="shared" si="10"/>
        <v>0</v>
      </c>
      <c r="P40" s="187">
        <v>0</v>
      </c>
      <c r="Q40" s="187">
        <f t="shared" si="11"/>
        <v>0</v>
      </c>
      <c r="R40" s="188" t="s">
        <v>98</v>
      </c>
      <c r="S40" s="187" t="s">
        <v>99</v>
      </c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100</v>
      </c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>
        <v>33</v>
      </c>
      <c r="B41" s="177" t="s">
        <v>167</v>
      </c>
      <c r="C41" s="203" t="s">
        <v>168</v>
      </c>
      <c r="D41" s="179" t="s">
        <v>138</v>
      </c>
      <c r="E41" s="182">
        <v>9</v>
      </c>
      <c r="F41" s="186"/>
      <c r="G41" s="187">
        <f t="shared" si="6"/>
        <v>0</v>
      </c>
      <c r="H41" s="186"/>
      <c r="I41" s="187">
        <f t="shared" si="7"/>
        <v>0</v>
      </c>
      <c r="J41" s="186"/>
      <c r="K41" s="187">
        <f t="shared" si="8"/>
        <v>0</v>
      </c>
      <c r="L41" s="187">
        <v>21</v>
      </c>
      <c r="M41" s="187">
        <f t="shared" si="9"/>
        <v>0</v>
      </c>
      <c r="N41" s="187">
        <v>0</v>
      </c>
      <c r="O41" s="187">
        <f t="shared" si="10"/>
        <v>0</v>
      </c>
      <c r="P41" s="187">
        <v>0</v>
      </c>
      <c r="Q41" s="187">
        <f t="shared" si="11"/>
        <v>0</v>
      </c>
      <c r="R41" s="188" t="s">
        <v>98</v>
      </c>
      <c r="S41" s="187" t="s">
        <v>99</v>
      </c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100</v>
      </c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>
        <v>34</v>
      </c>
      <c r="B42" s="177" t="s">
        <v>169</v>
      </c>
      <c r="C42" s="203" t="s">
        <v>170</v>
      </c>
      <c r="D42" s="179" t="s">
        <v>133</v>
      </c>
      <c r="E42" s="182">
        <v>235</v>
      </c>
      <c r="F42" s="186"/>
      <c r="G42" s="187">
        <f t="shared" si="6"/>
        <v>0</v>
      </c>
      <c r="H42" s="186"/>
      <c r="I42" s="187">
        <f t="shared" si="7"/>
        <v>0</v>
      </c>
      <c r="J42" s="186"/>
      <c r="K42" s="187">
        <f t="shared" si="8"/>
        <v>0</v>
      </c>
      <c r="L42" s="187">
        <v>21</v>
      </c>
      <c r="M42" s="187">
        <f t="shared" si="9"/>
        <v>0</v>
      </c>
      <c r="N42" s="187">
        <v>0</v>
      </c>
      <c r="O42" s="187">
        <f t="shared" si="10"/>
        <v>0</v>
      </c>
      <c r="P42" s="187">
        <v>0</v>
      </c>
      <c r="Q42" s="187">
        <f t="shared" si="11"/>
        <v>0</v>
      </c>
      <c r="R42" s="188" t="s">
        <v>139</v>
      </c>
      <c r="S42" s="187" t="s">
        <v>99</v>
      </c>
      <c r="T42" s="166"/>
      <c r="U42" s="166"/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100</v>
      </c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>
        <v>35</v>
      </c>
      <c r="B43" s="177" t="s">
        <v>171</v>
      </c>
      <c r="C43" s="203" t="s">
        <v>172</v>
      </c>
      <c r="D43" s="179" t="s">
        <v>133</v>
      </c>
      <c r="E43" s="182">
        <v>235</v>
      </c>
      <c r="F43" s="186"/>
      <c r="G43" s="187">
        <f t="shared" si="6"/>
        <v>0</v>
      </c>
      <c r="H43" s="186"/>
      <c r="I43" s="187">
        <f t="shared" si="7"/>
        <v>0</v>
      </c>
      <c r="J43" s="186"/>
      <c r="K43" s="187">
        <f t="shared" si="8"/>
        <v>0</v>
      </c>
      <c r="L43" s="187">
        <v>21</v>
      </c>
      <c r="M43" s="187">
        <f t="shared" si="9"/>
        <v>0</v>
      </c>
      <c r="N43" s="187">
        <v>0</v>
      </c>
      <c r="O43" s="187">
        <f t="shared" si="10"/>
        <v>0</v>
      </c>
      <c r="P43" s="187">
        <v>0</v>
      </c>
      <c r="Q43" s="187">
        <f t="shared" si="11"/>
        <v>0</v>
      </c>
      <c r="R43" s="188" t="s">
        <v>98</v>
      </c>
      <c r="S43" s="187" t="s">
        <v>99</v>
      </c>
      <c r="T43" s="166"/>
      <c r="U43" s="166"/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100</v>
      </c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>
        <v>36</v>
      </c>
      <c r="B44" s="177" t="s">
        <v>173</v>
      </c>
      <c r="C44" s="203" t="s">
        <v>174</v>
      </c>
      <c r="D44" s="179" t="s">
        <v>133</v>
      </c>
      <c r="E44" s="182">
        <v>470</v>
      </c>
      <c r="F44" s="186"/>
      <c r="G44" s="187">
        <f t="shared" si="6"/>
        <v>0</v>
      </c>
      <c r="H44" s="186"/>
      <c r="I44" s="187">
        <f t="shared" si="7"/>
        <v>0</v>
      </c>
      <c r="J44" s="186"/>
      <c r="K44" s="187">
        <f t="shared" si="8"/>
        <v>0</v>
      </c>
      <c r="L44" s="187">
        <v>21</v>
      </c>
      <c r="M44" s="187">
        <f t="shared" si="9"/>
        <v>0</v>
      </c>
      <c r="N44" s="187">
        <v>0</v>
      </c>
      <c r="O44" s="187">
        <f t="shared" si="10"/>
        <v>0</v>
      </c>
      <c r="P44" s="187">
        <v>0</v>
      </c>
      <c r="Q44" s="187">
        <f t="shared" si="11"/>
        <v>0</v>
      </c>
      <c r="R44" s="188" t="s">
        <v>139</v>
      </c>
      <c r="S44" s="187" t="s">
        <v>99</v>
      </c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100</v>
      </c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>
        <v>37</v>
      </c>
      <c r="B45" s="177" t="s">
        <v>175</v>
      </c>
      <c r="C45" s="203" t="s">
        <v>176</v>
      </c>
      <c r="D45" s="179" t="s">
        <v>133</v>
      </c>
      <c r="E45" s="182">
        <v>235</v>
      </c>
      <c r="F45" s="186"/>
      <c r="G45" s="187">
        <f t="shared" si="6"/>
        <v>0</v>
      </c>
      <c r="H45" s="186"/>
      <c r="I45" s="187">
        <f t="shared" si="7"/>
        <v>0</v>
      </c>
      <c r="J45" s="186"/>
      <c r="K45" s="187">
        <f t="shared" si="8"/>
        <v>0</v>
      </c>
      <c r="L45" s="187">
        <v>21</v>
      </c>
      <c r="M45" s="187">
        <f t="shared" si="9"/>
        <v>0</v>
      </c>
      <c r="N45" s="187">
        <v>0</v>
      </c>
      <c r="O45" s="187">
        <f t="shared" si="10"/>
        <v>0</v>
      </c>
      <c r="P45" s="187">
        <v>0</v>
      </c>
      <c r="Q45" s="187">
        <f t="shared" si="11"/>
        <v>0</v>
      </c>
      <c r="R45" s="188" t="s">
        <v>139</v>
      </c>
      <c r="S45" s="187" t="s">
        <v>99</v>
      </c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100</v>
      </c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>
        <v>38</v>
      </c>
      <c r="B46" s="177" t="s">
        <v>177</v>
      </c>
      <c r="C46" s="203" t="s">
        <v>178</v>
      </c>
      <c r="D46" s="179" t="s">
        <v>138</v>
      </c>
      <c r="E46" s="182">
        <v>14</v>
      </c>
      <c r="F46" s="186"/>
      <c r="G46" s="187">
        <f t="shared" si="6"/>
        <v>0</v>
      </c>
      <c r="H46" s="186"/>
      <c r="I46" s="187">
        <f t="shared" si="7"/>
        <v>0</v>
      </c>
      <c r="J46" s="186"/>
      <c r="K46" s="187">
        <f t="shared" si="8"/>
        <v>0</v>
      </c>
      <c r="L46" s="187">
        <v>21</v>
      </c>
      <c r="M46" s="187">
        <f t="shared" si="9"/>
        <v>0</v>
      </c>
      <c r="N46" s="187">
        <v>0</v>
      </c>
      <c r="O46" s="187">
        <f t="shared" si="10"/>
        <v>0</v>
      </c>
      <c r="P46" s="187">
        <v>0</v>
      </c>
      <c r="Q46" s="187">
        <f t="shared" si="11"/>
        <v>0</v>
      </c>
      <c r="R46" s="188" t="s">
        <v>139</v>
      </c>
      <c r="S46" s="187" t="s">
        <v>99</v>
      </c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100</v>
      </c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>
        <v>39</v>
      </c>
      <c r="B47" s="177" t="s">
        <v>179</v>
      </c>
      <c r="C47" s="203" t="s">
        <v>180</v>
      </c>
      <c r="D47" s="179" t="s">
        <v>138</v>
      </c>
      <c r="E47" s="182">
        <v>2</v>
      </c>
      <c r="F47" s="186"/>
      <c r="G47" s="187">
        <f t="shared" si="6"/>
        <v>0</v>
      </c>
      <c r="H47" s="186"/>
      <c r="I47" s="187">
        <f t="shared" si="7"/>
        <v>0</v>
      </c>
      <c r="J47" s="186"/>
      <c r="K47" s="187">
        <f t="shared" si="8"/>
        <v>0</v>
      </c>
      <c r="L47" s="187">
        <v>21</v>
      </c>
      <c r="M47" s="187">
        <f t="shared" si="9"/>
        <v>0</v>
      </c>
      <c r="N47" s="187">
        <v>5.5999999999999995E-4</v>
      </c>
      <c r="O47" s="187">
        <f t="shared" si="10"/>
        <v>0</v>
      </c>
      <c r="P47" s="187">
        <v>0</v>
      </c>
      <c r="Q47" s="187">
        <f t="shared" si="11"/>
        <v>0</v>
      </c>
      <c r="R47" s="188" t="s">
        <v>139</v>
      </c>
      <c r="S47" s="187" t="s">
        <v>99</v>
      </c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100</v>
      </c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>
        <v>40</v>
      </c>
      <c r="B48" s="177" t="s">
        <v>181</v>
      </c>
      <c r="C48" s="203" t="s">
        <v>182</v>
      </c>
      <c r="D48" s="179" t="s">
        <v>133</v>
      </c>
      <c r="E48" s="182">
        <v>42</v>
      </c>
      <c r="F48" s="186"/>
      <c r="G48" s="187">
        <f t="shared" si="6"/>
        <v>0</v>
      </c>
      <c r="H48" s="186"/>
      <c r="I48" s="187">
        <f t="shared" si="7"/>
        <v>0</v>
      </c>
      <c r="J48" s="186"/>
      <c r="K48" s="187">
        <f t="shared" si="8"/>
        <v>0</v>
      </c>
      <c r="L48" s="187">
        <v>21</v>
      </c>
      <c r="M48" s="187">
        <f t="shared" si="9"/>
        <v>0</v>
      </c>
      <c r="N48" s="187">
        <v>3.6999999999999999E-4</v>
      </c>
      <c r="O48" s="187">
        <f t="shared" si="10"/>
        <v>0.02</v>
      </c>
      <c r="P48" s="187">
        <v>0</v>
      </c>
      <c r="Q48" s="187">
        <f t="shared" si="11"/>
        <v>0</v>
      </c>
      <c r="R48" s="188" t="s">
        <v>139</v>
      </c>
      <c r="S48" s="187" t="s">
        <v>99</v>
      </c>
      <c r="T48" s="166"/>
      <c r="U48" s="166"/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100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>
        <v>41</v>
      </c>
      <c r="B49" s="177" t="s">
        <v>183</v>
      </c>
      <c r="C49" s="203" t="s">
        <v>184</v>
      </c>
      <c r="D49" s="179" t="s">
        <v>133</v>
      </c>
      <c r="E49" s="182">
        <v>235</v>
      </c>
      <c r="F49" s="186"/>
      <c r="G49" s="187">
        <f t="shared" si="6"/>
        <v>0</v>
      </c>
      <c r="H49" s="186"/>
      <c r="I49" s="187">
        <f t="shared" si="7"/>
        <v>0</v>
      </c>
      <c r="J49" s="186"/>
      <c r="K49" s="187">
        <f t="shared" si="8"/>
        <v>0</v>
      </c>
      <c r="L49" s="187">
        <v>21</v>
      </c>
      <c r="M49" s="187">
        <f t="shared" si="9"/>
        <v>0</v>
      </c>
      <c r="N49" s="187">
        <v>0</v>
      </c>
      <c r="O49" s="187">
        <f t="shared" si="10"/>
        <v>0</v>
      </c>
      <c r="P49" s="187">
        <v>0</v>
      </c>
      <c r="Q49" s="187">
        <f t="shared" si="11"/>
        <v>0</v>
      </c>
      <c r="R49" s="188" t="s">
        <v>139</v>
      </c>
      <c r="S49" s="187" t="s">
        <v>99</v>
      </c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100</v>
      </c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>
        <v>42</v>
      </c>
      <c r="B50" s="177" t="s">
        <v>185</v>
      </c>
      <c r="C50" s="203" t="s">
        <v>186</v>
      </c>
      <c r="D50" s="179" t="s">
        <v>133</v>
      </c>
      <c r="E50" s="182">
        <v>45</v>
      </c>
      <c r="F50" s="186"/>
      <c r="G50" s="187">
        <f t="shared" si="6"/>
        <v>0</v>
      </c>
      <c r="H50" s="186"/>
      <c r="I50" s="187">
        <f t="shared" si="7"/>
        <v>0</v>
      </c>
      <c r="J50" s="186"/>
      <c r="K50" s="187">
        <f t="shared" si="8"/>
        <v>0</v>
      </c>
      <c r="L50" s="187">
        <v>21</v>
      </c>
      <c r="M50" s="187">
        <f t="shared" si="9"/>
        <v>0</v>
      </c>
      <c r="N50" s="187">
        <v>9.4000000000000004E-3</v>
      </c>
      <c r="O50" s="187">
        <f t="shared" si="10"/>
        <v>0.42</v>
      </c>
      <c r="P50" s="187">
        <v>0</v>
      </c>
      <c r="Q50" s="187">
        <f t="shared" si="11"/>
        <v>0</v>
      </c>
      <c r="R50" s="188" t="s">
        <v>139</v>
      </c>
      <c r="S50" s="187" t="s">
        <v>99</v>
      </c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100</v>
      </c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">
      <c r="A51" s="167">
        <v>43</v>
      </c>
      <c r="B51" s="177" t="s">
        <v>187</v>
      </c>
      <c r="C51" s="203" t="s">
        <v>188</v>
      </c>
      <c r="D51" s="179" t="s">
        <v>133</v>
      </c>
      <c r="E51" s="182">
        <v>45</v>
      </c>
      <c r="F51" s="186"/>
      <c r="G51" s="187">
        <f t="shared" si="6"/>
        <v>0</v>
      </c>
      <c r="H51" s="186"/>
      <c r="I51" s="187">
        <f t="shared" si="7"/>
        <v>0</v>
      </c>
      <c r="J51" s="186"/>
      <c r="K51" s="187">
        <f t="shared" si="8"/>
        <v>0</v>
      </c>
      <c r="L51" s="187">
        <v>21</v>
      </c>
      <c r="M51" s="187">
        <f t="shared" si="9"/>
        <v>0</v>
      </c>
      <c r="N51" s="187">
        <v>0</v>
      </c>
      <c r="O51" s="187">
        <f t="shared" si="10"/>
        <v>0</v>
      </c>
      <c r="P51" s="187">
        <v>0</v>
      </c>
      <c r="Q51" s="187">
        <f t="shared" si="11"/>
        <v>0</v>
      </c>
      <c r="R51" s="188" t="s">
        <v>139</v>
      </c>
      <c r="S51" s="187" t="s">
        <v>99</v>
      </c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100</v>
      </c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>
        <v>44</v>
      </c>
      <c r="B52" s="177" t="s">
        <v>189</v>
      </c>
      <c r="C52" s="203" t="s">
        <v>190</v>
      </c>
      <c r="D52" s="179" t="s">
        <v>138</v>
      </c>
      <c r="E52" s="182">
        <v>42</v>
      </c>
      <c r="F52" s="186"/>
      <c r="G52" s="187">
        <f t="shared" si="6"/>
        <v>0</v>
      </c>
      <c r="H52" s="186"/>
      <c r="I52" s="187">
        <f t="shared" si="7"/>
        <v>0</v>
      </c>
      <c r="J52" s="186"/>
      <c r="K52" s="187">
        <f t="shared" si="8"/>
        <v>0</v>
      </c>
      <c r="L52" s="187">
        <v>21</v>
      </c>
      <c r="M52" s="187">
        <f t="shared" si="9"/>
        <v>0</v>
      </c>
      <c r="N52" s="187">
        <v>2.0000000000000002E-5</v>
      </c>
      <c r="O52" s="187">
        <f t="shared" si="10"/>
        <v>0</v>
      </c>
      <c r="P52" s="187">
        <v>0</v>
      </c>
      <c r="Q52" s="187">
        <f t="shared" si="11"/>
        <v>0</v>
      </c>
      <c r="R52" s="188" t="s">
        <v>139</v>
      </c>
      <c r="S52" s="187" t="s">
        <v>99</v>
      </c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100</v>
      </c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>
        <v>45</v>
      </c>
      <c r="B53" s="177" t="s">
        <v>191</v>
      </c>
      <c r="C53" s="203" t="s">
        <v>192</v>
      </c>
      <c r="D53" s="179" t="s">
        <v>133</v>
      </c>
      <c r="E53" s="182">
        <v>14</v>
      </c>
      <c r="F53" s="186"/>
      <c r="G53" s="187">
        <f t="shared" si="6"/>
        <v>0</v>
      </c>
      <c r="H53" s="186"/>
      <c r="I53" s="187">
        <f t="shared" si="7"/>
        <v>0</v>
      </c>
      <c r="J53" s="186"/>
      <c r="K53" s="187">
        <f t="shared" si="8"/>
        <v>0</v>
      </c>
      <c r="L53" s="187">
        <v>21</v>
      </c>
      <c r="M53" s="187">
        <f t="shared" si="9"/>
        <v>0</v>
      </c>
      <c r="N53" s="187">
        <v>0</v>
      </c>
      <c r="O53" s="187">
        <f t="shared" si="10"/>
        <v>0</v>
      </c>
      <c r="P53" s="187">
        <v>0</v>
      </c>
      <c r="Q53" s="187">
        <f t="shared" si="11"/>
        <v>0</v>
      </c>
      <c r="R53" s="188" t="s">
        <v>139</v>
      </c>
      <c r="S53" s="187" t="s">
        <v>99</v>
      </c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100</v>
      </c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>
        <v>46</v>
      </c>
      <c r="B54" s="177" t="s">
        <v>193</v>
      </c>
      <c r="C54" s="203" t="s">
        <v>194</v>
      </c>
      <c r="D54" s="179" t="s">
        <v>195</v>
      </c>
      <c r="E54" s="182">
        <v>5.0000000000000001E-3</v>
      </c>
      <c r="F54" s="186"/>
      <c r="G54" s="187">
        <f t="shared" si="6"/>
        <v>0</v>
      </c>
      <c r="H54" s="186"/>
      <c r="I54" s="187">
        <f t="shared" si="7"/>
        <v>0</v>
      </c>
      <c r="J54" s="186"/>
      <c r="K54" s="187">
        <f t="shared" si="8"/>
        <v>0</v>
      </c>
      <c r="L54" s="187">
        <v>21</v>
      </c>
      <c r="M54" s="187">
        <f t="shared" si="9"/>
        <v>0</v>
      </c>
      <c r="N54" s="187">
        <v>0</v>
      </c>
      <c r="O54" s="187">
        <f t="shared" si="10"/>
        <v>0</v>
      </c>
      <c r="P54" s="187">
        <v>0</v>
      </c>
      <c r="Q54" s="187">
        <f t="shared" si="11"/>
        <v>0</v>
      </c>
      <c r="R54" s="188" t="s">
        <v>139</v>
      </c>
      <c r="S54" s="187" t="s">
        <v>99</v>
      </c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100</v>
      </c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>
        <v>47</v>
      </c>
      <c r="B55" s="177" t="s">
        <v>196</v>
      </c>
      <c r="C55" s="203" t="s">
        <v>197</v>
      </c>
      <c r="D55" s="179" t="s">
        <v>133</v>
      </c>
      <c r="E55" s="182">
        <v>235</v>
      </c>
      <c r="F55" s="186"/>
      <c r="G55" s="187">
        <f t="shared" si="6"/>
        <v>0</v>
      </c>
      <c r="H55" s="186"/>
      <c r="I55" s="187">
        <f t="shared" si="7"/>
        <v>0</v>
      </c>
      <c r="J55" s="186"/>
      <c r="K55" s="187">
        <f t="shared" si="8"/>
        <v>0</v>
      </c>
      <c r="L55" s="187">
        <v>21</v>
      </c>
      <c r="M55" s="187">
        <f t="shared" si="9"/>
        <v>0</v>
      </c>
      <c r="N55" s="187">
        <v>0</v>
      </c>
      <c r="O55" s="187">
        <f t="shared" si="10"/>
        <v>0</v>
      </c>
      <c r="P55" s="187">
        <v>0</v>
      </c>
      <c r="Q55" s="187">
        <f t="shared" si="11"/>
        <v>0</v>
      </c>
      <c r="R55" s="188" t="s">
        <v>139</v>
      </c>
      <c r="S55" s="187" t="s">
        <v>99</v>
      </c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100</v>
      </c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>
        <v>48</v>
      </c>
      <c r="B56" s="177" t="s">
        <v>198</v>
      </c>
      <c r="C56" s="203" t="s">
        <v>199</v>
      </c>
      <c r="D56" s="179" t="s">
        <v>97</v>
      </c>
      <c r="E56" s="182">
        <v>1</v>
      </c>
      <c r="F56" s="186"/>
      <c r="G56" s="187">
        <f t="shared" si="6"/>
        <v>0</v>
      </c>
      <c r="H56" s="186"/>
      <c r="I56" s="187">
        <f t="shared" si="7"/>
        <v>0</v>
      </c>
      <c r="J56" s="186"/>
      <c r="K56" s="187">
        <f t="shared" si="8"/>
        <v>0</v>
      </c>
      <c r="L56" s="187">
        <v>21</v>
      </c>
      <c r="M56" s="187">
        <f t="shared" si="9"/>
        <v>0</v>
      </c>
      <c r="N56" s="187">
        <v>0</v>
      </c>
      <c r="O56" s="187">
        <f t="shared" si="10"/>
        <v>0</v>
      </c>
      <c r="P56" s="187">
        <v>0</v>
      </c>
      <c r="Q56" s="187">
        <f t="shared" si="11"/>
        <v>0</v>
      </c>
      <c r="R56" s="188" t="s">
        <v>139</v>
      </c>
      <c r="S56" s="187" t="s">
        <v>99</v>
      </c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100</v>
      </c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>
        <v>49</v>
      </c>
      <c r="B57" s="177" t="s">
        <v>200</v>
      </c>
      <c r="C57" s="203" t="s">
        <v>201</v>
      </c>
      <c r="D57" s="179" t="s">
        <v>97</v>
      </c>
      <c r="E57" s="182">
        <v>15</v>
      </c>
      <c r="F57" s="186"/>
      <c r="G57" s="187">
        <f t="shared" si="6"/>
        <v>0</v>
      </c>
      <c r="H57" s="186"/>
      <c r="I57" s="187">
        <f t="shared" si="7"/>
        <v>0</v>
      </c>
      <c r="J57" s="186"/>
      <c r="K57" s="187">
        <f t="shared" si="8"/>
        <v>0</v>
      </c>
      <c r="L57" s="187">
        <v>21</v>
      </c>
      <c r="M57" s="187">
        <f t="shared" si="9"/>
        <v>0</v>
      </c>
      <c r="N57" s="187">
        <v>0</v>
      </c>
      <c r="O57" s="187">
        <f t="shared" si="10"/>
        <v>0</v>
      </c>
      <c r="P57" s="187">
        <v>0</v>
      </c>
      <c r="Q57" s="187">
        <f t="shared" si="11"/>
        <v>0</v>
      </c>
      <c r="R57" s="188" t="s">
        <v>139</v>
      </c>
      <c r="S57" s="187" t="s">
        <v>99</v>
      </c>
      <c r="T57" s="166"/>
      <c r="U57" s="166"/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100</v>
      </c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">
      <c r="A58" s="167">
        <v>50</v>
      </c>
      <c r="B58" s="177" t="s">
        <v>202</v>
      </c>
      <c r="C58" s="203" t="s">
        <v>203</v>
      </c>
      <c r="D58" s="179" t="s">
        <v>133</v>
      </c>
      <c r="E58" s="182">
        <v>21</v>
      </c>
      <c r="F58" s="186"/>
      <c r="G58" s="187">
        <f t="shared" si="6"/>
        <v>0</v>
      </c>
      <c r="H58" s="186"/>
      <c r="I58" s="187">
        <f t="shared" si="7"/>
        <v>0</v>
      </c>
      <c r="J58" s="186"/>
      <c r="K58" s="187">
        <f t="shared" si="8"/>
        <v>0</v>
      </c>
      <c r="L58" s="187">
        <v>21</v>
      </c>
      <c r="M58" s="187">
        <f t="shared" si="9"/>
        <v>0</v>
      </c>
      <c r="N58" s="187">
        <v>1.8000000000000001E-4</v>
      </c>
      <c r="O58" s="187">
        <f t="shared" si="10"/>
        <v>0</v>
      </c>
      <c r="P58" s="187">
        <v>0</v>
      </c>
      <c r="Q58" s="187">
        <f t="shared" si="11"/>
        <v>0</v>
      </c>
      <c r="R58" s="188" t="s">
        <v>204</v>
      </c>
      <c r="S58" s="187" t="s">
        <v>99</v>
      </c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100</v>
      </c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>
        <v>51</v>
      </c>
      <c r="B59" s="177" t="s">
        <v>205</v>
      </c>
      <c r="C59" s="203" t="s">
        <v>206</v>
      </c>
      <c r="D59" s="179" t="s">
        <v>138</v>
      </c>
      <c r="E59" s="182">
        <v>14</v>
      </c>
      <c r="F59" s="186"/>
      <c r="G59" s="187">
        <f t="shared" si="6"/>
        <v>0</v>
      </c>
      <c r="H59" s="186"/>
      <c r="I59" s="187">
        <f t="shared" si="7"/>
        <v>0</v>
      </c>
      <c r="J59" s="186"/>
      <c r="K59" s="187">
        <f t="shared" si="8"/>
        <v>0</v>
      </c>
      <c r="L59" s="187">
        <v>21</v>
      </c>
      <c r="M59" s="187">
        <f t="shared" si="9"/>
        <v>0</v>
      </c>
      <c r="N59" s="187">
        <v>0</v>
      </c>
      <c r="O59" s="187">
        <f t="shared" si="10"/>
        <v>0</v>
      </c>
      <c r="P59" s="187">
        <v>0</v>
      </c>
      <c r="Q59" s="187">
        <f t="shared" si="11"/>
        <v>0</v>
      </c>
      <c r="R59" s="188"/>
      <c r="S59" s="187" t="s">
        <v>140</v>
      </c>
      <c r="T59" s="166"/>
      <c r="U59" s="166"/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100</v>
      </c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>
        <v>52</v>
      </c>
      <c r="B60" s="177" t="s">
        <v>207</v>
      </c>
      <c r="C60" s="203" t="s">
        <v>208</v>
      </c>
      <c r="D60" s="179" t="s">
        <v>209</v>
      </c>
      <c r="E60" s="182">
        <v>11.75</v>
      </c>
      <c r="F60" s="186"/>
      <c r="G60" s="187">
        <f t="shared" si="6"/>
        <v>0</v>
      </c>
      <c r="H60" s="186"/>
      <c r="I60" s="187">
        <f t="shared" si="7"/>
        <v>0</v>
      </c>
      <c r="J60" s="186"/>
      <c r="K60" s="187">
        <f t="shared" si="8"/>
        <v>0</v>
      </c>
      <c r="L60" s="187">
        <v>21</v>
      </c>
      <c r="M60" s="187">
        <f t="shared" si="9"/>
        <v>0</v>
      </c>
      <c r="N60" s="187">
        <v>1E-3</v>
      </c>
      <c r="O60" s="187">
        <f t="shared" si="10"/>
        <v>0.01</v>
      </c>
      <c r="P60" s="187">
        <v>0</v>
      </c>
      <c r="Q60" s="187">
        <f t="shared" si="11"/>
        <v>0</v>
      </c>
      <c r="R60" s="188" t="s">
        <v>210</v>
      </c>
      <c r="S60" s="187" t="s">
        <v>99</v>
      </c>
      <c r="T60" s="166"/>
      <c r="U60" s="166"/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211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ht="22.5" outlineLevel="1" x14ac:dyDescent="0.2">
      <c r="A61" s="167">
        <v>53</v>
      </c>
      <c r="B61" s="177" t="s">
        <v>212</v>
      </c>
      <c r="C61" s="203" t="s">
        <v>213</v>
      </c>
      <c r="D61" s="179" t="s">
        <v>138</v>
      </c>
      <c r="E61" s="182">
        <v>12</v>
      </c>
      <c r="F61" s="186"/>
      <c r="G61" s="187">
        <f t="shared" si="6"/>
        <v>0</v>
      </c>
      <c r="H61" s="186"/>
      <c r="I61" s="187">
        <f t="shared" si="7"/>
        <v>0</v>
      </c>
      <c r="J61" s="186"/>
      <c r="K61" s="187">
        <f t="shared" si="8"/>
        <v>0</v>
      </c>
      <c r="L61" s="187">
        <v>21</v>
      </c>
      <c r="M61" s="187">
        <f t="shared" si="9"/>
        <v>0</v>
      </c>
      <c r="N61" s="187">
        <v>5.4999999999999997E-3</v>
      </c>
      <c r="O61" s="187">
        <f t="shared" si="10"/>
        <v>7.0000000000000007E-2</v>
      </c>
      <c r="P61" s="187">
        <v>0</v>
      </c>
      <c r="Q61" s="187">
        <f t="shared" si="11"/>
        <v>0</v>
      </c>
      <c r="R61" s="188" t="s">
        <v>210</v>
      </c>
      <c r="S61" s="187" t="s">
        <v>99</v>
      </c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211</v>
      </c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67">
        <v>54</v>
      </c>
      <c r="B62" s="177" t="s">
        <v>214</v>
      </c>
      <c r="C62" s="203" t="s">
        <v>215</v>
      </c>
      <c r="D62" s="179" t="s">
        <v>138</v>
      </c>
      <c r="E62" s="182">
        <v>2</v>
      </c>
      <c r="F62" s="186"/>
      <c r="G62" s="187">
        <f t="shared" si="6"/>
        <v>0</v>
      </c>
      <c r="H62" s="186"/>
      <c r="I62" s="187">
        <f t="shared" si="7"/>
        <v>0</v>
      </c>
      <c r="J62" s="186"/>
      <c r="K62" s="187">
        <f t="shared" si="8"/>
        <v>0</v>
      </c>
      <c r="L62" s="187">
        <v>21</v>
      </c>
      <c r="M62" s="187">
        <f t="shared" si="9"/>
        <v>0</v>
      </c>
      <c r="N62" s="187">
        <v>1.6E-2</v>
      </c>
      <c r="O62" s="187">
        <f t="shared" si="10"/>
        <v>0.03</v>
      </c>
      <c r="P62" s="187">
        <v>0</v>
      </c>
      <c r="Q62" s="187">
        <f t="shared" si="11"/>
        <v>0</v>
      </c>
      <c r="R62" s="188"/>
      <c r="S62" s="187" t="s">
        <v>140</v>
      </c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211</v>
      </c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>
        <v>55</v>
      </c>
      <c r="B63" s="177" t="s">
        <v>216</v>
      </c>
      <c r="C63" s="203" t="s">
        <v>217</v>
      </c>
      <c r="D63" s="179" t="s">
        <v>138</v>
      </c>
      <c r="E63" s="182">
        <v>6</v>
      </c>
      <c r="F63" s="186"/>
      <c r="G63" s="187">
        <f t="shared" si="6"/>
        <v>0</v>
      </c>
      <c r="H63" s="186"/>
      <c r="I63" s="187">
        <f t="shared" si="7"/>
        <v>0</v>
      </c>
      <c r="J63" s="186"/>
      <c r="K63" s="187">
        <f t="shared" si="8"/>
        <v>0</v>
      </c>
      <c r="L63" s="187">
        <v>21</v>
      </c>
      <c r="M63" s="187">
        <f t="shared" si="9"/>
        <v>0</v>
      </c>
      <c r="N63" s="187">
        <v>3.3000000000000002E-2</v>
      </c>
      <c r="O63" s="187">
        <f t="shared" si="10"/>
        <v>0.2</v>
      </c>
      <c r="P63" s="187">
        <v>0</v>
      </c>
      <c r="Q63" s="187">
        <f t="shared" si="11"/>
        <v>0</v>
      </c>
      <c r="R63" s="188" t="s">
        <v>210</v>
      </c>
      <c r="S63" s="187" t="s">
        <v>99</v>
      </c>
      <c r="T63" s="166"/>
      <c r="U63" s="166"/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211</v>
      </c>
      <c r="AF63" s="166"/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167">
        <v>56</v>
      </c>
      <c r="B64" s="177" t="s">
        <v>218</v>
      </c>
      <c r="C64" s="203" t="s">
        <v>219</v>
      </c>
      <c r="D64" s="179" t="s">
        <v>138</v>
      </c>
      <c r="E64" s="182">
        <v>70</v>
      </c>
      <c r="F64" s="186"/>
      <c r="G64" s="187">
        <f t="shared" si="6"/>
        <v>0</v>
      </c>
      <c r="H64" s="186"/>
      <c r="I64" s="187">
        <f t="shared" si="7"/>
        <v>0</v>
      </c>
      <c r="J64" s="186"/>
      <c r="K64" s="187">
        <f t="shared" si="8"/>
        <v>0</v>
      </c>
      <c r="L64" s="187">
        <v>21</v>
      </c>
      <c r="M64" s="187">
        <f t="shared" si="9"/>
        <v>0</v>
      </c>
      <c r="N64" s="187">
        <v>3.0000000000000001E-3</v>
      </c>
      <c r="O64" s="187">
        <f t="shared" si="10"/>
        <v>0.21</v>
      </c>
      <c r="P64" s="187">
        <v>0</v>
      </c>
      <c r="Q64" s="187">
        <f t="shared" si="11"/>
        <v>0</v>
      </c>
      <c r="R64" s="188"/>
      <c r="S64" s="187" t="s">
        <v>140</v>
      </c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211</v>
      </c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>
        <v>57</v>
      </c>
      <c r="B65" s="177" t="s">
        <v>220</v>
      </c>
      <c r="C65" s="203" t="s">
        <v>221</v>
      </c>
      <c r="D65" s="179" t="s">
        <v>97</v>
      </c>
      <c r="E65" s="182">
        <v>2.31</v>
      </c>
      <c r="F65" s="186"/>
      <c r="G65" s="187">
        <f t="shared" si="6"/>
        <v>0</v>
      </c>
      <c r="H65" s="186"/>
      <c r="I65" s="187">
        <f t="shared" si="7"/>
        <v>0</v>
      </c>
      <c r="J65" s="186"/>
      <c r="K65" s="187">
        <f t="shared" si="8"/>
        <v>0</v>
      </c>
      <c r="L65" s="187">
        <v>21</v>
      </c>
      <c r="M65" s="187">
        <f t="shared" si="9"/>
        <v>0</v>
      </c>
      <c r="N65" s="187">
        <v>0.6</v>
      </c>
      <c r="O65" s="187">
        <f t="shared" si="10"/>
        <v>1.39</v>
      </c>
      <c r="P65" s="187">
        <v>0</v>
      </c>
      <c r="Q65" s="187">
        <f t="shared" si="11"/>
        <v>0</v>
      </c>
      <c r="R65" s="188" t="s">
        <v>210</v>
      </c>
      <c r="S65" s="187" t="s">
        <v>99</v>
      </c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211</v>
      </c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>
        <v>58</v>
      </c>
      <c r="B66" s="177" t="s">
        <v>222</v>
      </c>
      <c r="C66" s="203" t="s">
        <v>223</v>
      </c>
      <c r="D66" s="179" t="s">
        <v>224</v>
      </c>
      <c r="E66" s="182">
        <v>5</v>
      </c>
      <c r="F66" s="186"/>
      <c r="G66" s="187">
        <f t="shared" si="6"/>
        <v>0</v>
      </c>
      <c r="H66" s="186"/>
      <c r="I66" s="187">
        <f t="shared" si="7"/>
        <v>0</v>
      </c>
      <c r="J66" s="186"/>
      <c r="K66" s="187">
        <f t="shared" si="8"/>
        <v>0</v>
      </c>
      <c r="L66" s="187">
        <v>21</v>
      </c>
      <c r="M66" s="187">
        <f t="shared" si="9"/>
        <v>0</v>
      </c>
      <c r="N66" s="187">
        <v>1E-3</v>
      </c>
      <c r="O66" s="187">
        <f t="shared" si="10"/>
        <v>0.01</v>
      </c>
      <c r="P66" s="187">
        <v>0</v>
      </c>
      <c r="Q66" s="187">
        <f t="shared" si="11"/>
        <v>0</v>
      </c>
      <c r="R66" s="188" t="s">
        <v>210</v>
      </c>
      <c r="S66" s="187" t="s">
        <v>99</v>
      </c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211</v>
      </c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>
        <v>59</v>
      </c>
      <c r="B67" s="177" t="s">
        <v>225</v>
      </c>
      <c r="C67" s="203" t="s">
        <v>226</v>
      </c>
      <c r="D67" s="179" t="s">
        <v>227</v>
      </c>
      <c r="E67" s="182">
        <v>0.2</v>
      </c>
      <c r="F67" s="186"/>
      <c r="G67" s="187">
        <f t="shared" si="6"/>
        <v>0</v>
      </c>
      <c r="H67" s="186"/>
      <c r="I67" s="187">
        <f t="shared" si="7"/>
        <v>0</v>
      </c>
      <c r="J67" s="186"/>
      <c r="K67" s="187">
        <f t="shared" si="8"/>
        <v>0</v>
      </c>
      <c r="L67" s="187">
        <v>21</v>
      </c>
      <c r="M67" s="187">
        <f t="shared" si="9"/>
        <v>0</v>
      </c>
      <c r="N67" s="187">
        <v>1E-3</v>
      </c>
      <c r="O67" s="187">
        <f t="shared" si="10"/>
        <v>0</v>
      </c>
      <c r="P67" s="187">
        <v>0</v>
      </c>
      <c r="Q67" s="187">
        <f t="shared" si="11"/>
        <v>0</v>
      </c>
      <c r="R67" s="188" t="s">
        <v>210</v>
      </c>
      <c r="S67" s="187" t="s">
        <v>99</v>
      </c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211</v>
      </c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 x14ac:dyDescent="0.2">
      <c r="A68" s="167">
        <v>60</v>
      </c>
      <c r="B68" s="177" t="s">
        <v>228</v>
      </c>
      <c r="C68" s="203" t="s">
        <v>229</v>
      </c>
      <c r="D68" s="179" t="s">
        <v>133</v>
      </c>
      <c r="E68" s="182">
        <v>25.2</v>
      </c>
      <c r="F68" s="186"/>
      <c r="G68" s="187">
        <f t="shared" si="6"/>
        <v>0</v>
      </c>
      <c r="H68" s="186"/>
      <c r="I68" s="187">
        <f t="shared" si="7"/>
        <v>0</v>
      </c>
      <c r="J68" s="186"/>
      <c r="K68" s="187">
        <f t="shared" si="8"/>
        <v>0</v>
      </c>
      <c r="L68" s="187">
        <v>21</v>
      </c>
      <c r="M68" s="187">
        <f t="shared" si="9"/>
        <v>0</v>
      </c>
      <c r="N68" s="187">
        <v>5.9999999999999995E-4</v>
      </c>
      <c r="O68" s="187">
        <f t="shared" si="10"/>
        <v>0.02</v>
      </c>
      <c r="P68" s="187">
        <v>0</v>
      </c>
      <c r="Q68" s="187">
        <f t="shared" si="11"/>
        <v>0</v>
      </c>
      <c r="R68" s="188"/>
      <c r="S68" s="187" t="s">
        <v>140</v>
      </c>
      <c r="T68" s="166"/>
      <c r="U68" s="166"/>
      <c r="V68" s="166"/>
      <c r="W68" s="166"/>
      <c r="X68" s="166"/>
      <c r="Y68" s="166"/>
      <c r="Z68" s="166"/>
      <c r="AA68" s="166"/>
      <c r="AB68" s="166"/>
      <c r="AC68" s="166"/>
      <c r="AD68" s="166"/>
      <c r="AE68" s="166" t="s">
        <v>211</v>
      </c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x14ac:dyDescent="0.2">
      <c r="A69" s="173" t="s">
        <v>93</v>
      </c>
      <c r="B69" s="178" t="s">
        <v>58</v>
      </c>
      <c r="C69" s="204" t="s">
        <v>59</v>
      </c>
      <c r="D69" s="180"/>
      <c r="E69" s="183"/>
      <c r="F69" s="189"/>
      <c r="G69" s="189">
        <f>SUM(G70:G75)</f>
        <v>0</v>
      </c>
      <c r="H69" s="189"/>
      <c r="I69" s="189">
        <f>SUM(I70:I75)</f>
        <v>0</v>
      </c>
      <c r="J69" s="189"/>
      <c r="K69" s="189">
        <f>SUM(K70:K75)</f>
        <v>0</v>
      </c>
      <c r="L69" s="189"/>
      <c r="M69" s="189">
        <f>SUM(M70:M75)</f>
        <v>0</v>
      </c>
      <c r="N69" s="189"/>
      <c r="O69" s="189">
        <f>SUM(O70:O75)</f>
        <v>92.06</v>
      </c>
      <c r="P69" s="189"/>
      <c r="Q69" s="189">
        <f>SUM(Q70:Q75)</f>
        <v>0</v>
      </c>
      <c r="R69" s="190"/>
      <c r="S69" s="189"/>
      <c r="AE69" t="s">
        <v>94</v>
      </c>
    </row>
    <row r="70" spans="1:60" outlineLevel="1" x14ac:dyDescent="0.2">
      <c r="A70" s="167">
        <v>61</v>
      </c>
      <c r="B70" s="177" t="s">
        <v>230</v>
      </c>
      <c r="C70" s="203" t="s">
        <v>231</v>
      </c>
      <c r="D70" s="179" t="s">
        <v>97</v>
      </c>
      <c r="E70" s="182">
        <v>5.8049999999999997</v>
      </c>
      <c r="F70" s="186"/>
      <c r="G70" s="187">
        <f t="shared" ref="G70:G75" si="12">ROUND(E70*F70,2)</f>
        <v>0</v>
      </c>
      <c r="H70" s="186"/>
      <c r="I70" s="187">
        <f t="shared" ref="I70:I75" si="13">ROUND(E70*H70,2)</f>
        <v>0</v>
      </c>
      <c r="J70" s="186"/>
      <c r="K70" s="187">
        <f t="shared" ref="K70:K75" si="14">ROUND(E70*J70,2)</f>
        <v>0</v>
      </c>
      <c r="L70" s="187">
        <v>21</v>
      </c>
      <c r="M70" s="187">
        <f t="shared" ref="M70:M75" si="15">G70*(1+L70/100)</f>
        <v>0</v>
      </c>
      <c r="N70" s="187">
        <v>2.5249999999999999</v>
      </c>
      <c r="O70" s="187">
        <f t="shared" ref="O70:O75" si="16">ROUND(E70*N70,2)</f>
        <v>14.66</v>
      </c>
      <c r="P70" s="187">
        <v>0</v>
      </c>
      <c r="Q70" s="187">
        <f t="shared" ref="Q70:Q75" si="17">ROUND(E70*P70,2)</f>
        <v>0</v>
      </c>
      <c r="R70" s="188" t="s">
        <v>232</v>
      </c>
      <c r="S70" s="187" t="s">
        <v>99</v>
      </c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166" t="s">
        <v>100</v>
      </c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>
        <v>62</v>
      </c>
      <c r="B71" s="177" t="s">
        <v>233</v>
      </c>
      <c r="C71" s="203" t="s">
        <v>234</v>
      </c>
      <c r="D71" s="179" t="s">
        <v>133</v>
      </c>
      <c r="E71" s="182">
        <v>16</v>
      </c>
      <c r="F71" s="186"/>
      <c r="G71" s="187">
        <f t="shared" si="12"/>
        <v>0</v>
      </c>
      <c r="H71" s="186"/>
      <c r="I71" s="187">
        <f t="shared" si="13"/>
        <v>0</v>
      </c>
      <c r="J71" s="186"/>
      <c r="K71" s="187">
        <f t="shared" si="14"/>
        <v>0</v>
      </c>
      <c r="L71" s="187">
        <v>21</v>
      </c>
      <c r="M71" s="187">
        <f t="shared" si="15"/>
        <v>0</v>
      </c>
      <c r="N71" s="187">
        <v>3.916E-2</v>
      </c>
      <c r="O71" s="187">
        <f t="shared" si="16"/>
        <v>0.63</v>
      </c>
      <c r="P71" s="187">
        <v>0</v>
      </c>
      <c r="Q71" s="187">
        <f t="shared" si="17"/>
        <v>0</v>
      </c>
      <c r="R71" s="188" t="s">
        <v>232</v>
      </c>
      <c r="S71" s="187" t="s">
        <v>99</v>
      </c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166" t="s">
        <v>100</v>
      </c>
      <c r="AF71" s="166"/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>
        <v>63</v>
      </c>
      <c r="B72" s="177" t="s">
        <v>235</v>
      </c>
      <c r="C72" s="203" t="s">
        <v>236</v>
      </c>
      <c r="D72" s="179" t="s">
        <v>133</v>
      </c>
      <c r="E72" s="182">
        <v>16</v>
      </c>
      <c r="F72" s="186"/>
      <c r="G72" s="187">
        <f t="shared" si="12"/>
        <v>0</v>
      </c>
      <c r="H72" s="186"/>
      <c r="I72" s="187">
        <f t="shared" si="13"/>
        <v>0</v>
      </c>
      <c r="J72" s="186"/>
      <c r="K72" s="187">
        <f t="shared" si="14"/>
        <v>0</v>
      </c>
      <c r="L72" s="187">
        <v>21</v>
      </c>
      <c r="M72" s="187">
        <f t="shared" si="15"/>
        <v>0</v>
      </c>
      <c r="N72" s="187">
        <v>0</v>
      </c>
      <c r="O72" s="187">
        <f t="shared" si="16"/>
        <v>0</v>
      </c>
      <c r="P72" s="187">
        <v>0</v>
      </c>
      <c r="Q72" s="187">
        <f t="shared" si="17"/>
        <v>0</v>
      </c>
      <c r="R72" s="188" t="s">
        <v>232</v>
      </c>
      <c r="S72" s="187" t="s">
        <v>99</v>
      </c>
      <c r="T72" s="166"/>
      <c r="U72" s="166"/>
      <c r="V72" s="166"/>
      <c r="W72" s="166"/>
      <c r="X72" s="166"/>
      <c r="Y72" s="166"/>
      <c r="Z72" s="166"/>
      <c r="AA72" s="166"/>
      <c r="AB72" s="166"/>
      <c r="AC72" s="166"/>
      <c r="AD72" s="166"/>
      <c r="AE72" s="166" t="s">
        <v>100</v>
      </c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">
      <c r="A73" s="167">
        <v>64</v>
      </c>
      <c r="B73" s="177" t="s">
        <v>237</v>
      </c>
      <c r="C73" s="203" t="s">
        <v>238</v>
      </c>
      <c r="D73" s="179" t="s">
        <v>97</v>
      </c>
      <c r="E73" s="182">
        <v>28.8</v>
      </c>
      <c r="F73" s="186"/>
      <c r="G73" s="187">
        <f t="shared" si="12"/>
        <v>0</v>
      </c>
      <c r="H73" s="186"/>
      <c r="I73" s="187">
        <f t="shared" si="13"/>
        <v>0</v>
      </c>
      <c r="J73" s="186"/>
      <c r="K73" s="187">
        <f t="shared" si="14"/>
        <v>0</v>
      </c>
      <c r="L73" s="187">
        <v>21</v>
      </c>
      <c r="M73" s="187">
        <f t="shared" si="15"/>
        <v>0</v>
      </c>
      <c r="N73" s="187">
        <v>2.5249999999999999</v>
      </c>
      <c r="O73" s="187">
        <f t="shared" si="16"/>
        <v>72.72</v>
      </c>
      <c r="P73" s="187">
        <v>0</v>
      </c>
      <c r="Q73" s="187">
        <f t="shared" si="17"/>
        <v>0</v>
      </c>
      <c r="R73" s="188" t="s">
        <v>232</v>
      </c>
      <c r="S73" s="187" t="s">
        <v>99</v>
      </c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6"/>
      <c r="AE73" s="166" t="s">
        <v>100</v>
      </c>
      <c r="AF73" s="166"/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">
      <c r="A74" s="167">
        <v>65</v>
      </c>
      <c r="B74" s="177" t="s">
        <v>239</v>
      </c>
      <c r="C74" s="203" t="s">
        <v>240</v>
      </c>
      <c r="D74" s="179" t="s">
        <v>133</v>
      </c>
      <c r="E74" s="182">
        <v>103.4</v>
      </c>
      <c r="F74" s="186"/>
      <c r="G74" s="187">
        <f t="shared" si="12"/>
        <v>0</v>
      </c>
      <c r="H74" s="186"/>
      <c r="I74" s="187">
        <f t="shared" si="13"/>
        <v>0</v>
      </c>
      <c r="J74" s="186"/>
      <c r="K74" s="187">
        <f t="shared" si="14"/>
        <v>0</v>
      </c>
      <c r="L74" s="187">
        <v>21</v>
      </c>
      <c r="M74" s="187">
        <f t="shared" si="15"/>
        <v>0</v>
      </c>
      <c r="N74" s="187">
        <v>3.9199999999999999E-2</v>
      </c>
      <c r="O74" s="187">
        <f t="shared" si="16"/>
        <v>4.05</v>
      </c>
      <c r="P74" s="187">
        <v>0</v>
      </c>
      <c r="Q74" s="187">
        <f t="shared" si="17"/>
        <v>0</v>
      </c>
      <c r="R74" s="188" t="s">
        <v>232</v>
      </c>
      <c r="S74" s="187" t="s">
        <v>99</v>
      </c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6"/>
      <c r="AE74" s="166" t="s">
        <v>100</v>
      </c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 x14ac:dyDescent="0.2">
      <c r="A75" s="167">
        <v>66</v>
      </c>
      <c r="B75" s="177" t="s">
        <v>241</v>
      </c>
      <c r="C75" s="203" t="s">
        <v>242</v>
      </c>
      <c r="D75" s="179" t="s">
        <v>133</v>
      </c>
      <c r="E75" s="182">
        <v>103.4</v>
      </c>
      <c r="F75" s="186"/>
      <c r="G75" s="187">
        <f t="shared" si="12"/>
        <v>0</v>
      </c>
      <c r="H75" s="186"/>
      <c r="I75" s="187">
        <f t="shared" si="13"/>
        <v>0</v>
      </c>
      <c r="J75" s="186"/>
      <c r="K75" s="187">
        <f t="shared" si="14"/>
        <v>0</v>
      </c>
      <c r="L75" s="187">
        <v>21</v>
      </c>
      <c r="M75" s="187">
        <f t="shared" si="15"/>
        <v>0</v>
      </c>
      <c r="N75" s="187">
        <v>0</v>
      </c>
      <c r="O75" s="187">
        <f t="shared" si="16"/>
        <v>0</v>
      </c>
      <c r="P75" s="187">
        <v>0</v>
      </c>
      <c r="Q75" s="187">
        <f t="shared" si="17"/>
        <v>0</v>
      </c>
      <c r="R75" s="188" t="s">
        <v>232</v>
      </c>
      <c r="S75" s="187" t="s">
        <v>99</v>
      </c>
      <c r="T75" s="166"/>
      <c r="U75" s="166"/>
      <c r="V75" s="166"/>
      <c r="W75" s="166"/>
      <c r="X75" s="166"/>
      <c r="Y75" s="166"/>
      <c r="Z75" s="166"/>
      <c r="AA75" s="166"/>
      <c r="AB75" s="166"/>
      <c r="AC75" s="166"/>
      <c r="AD75" s="166"/>
      <c r="AE75" s="166" t="s">
        <v>100</v>
      </c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x14ac:dyDescent="0.2">
      <c r="A76" s="173" t="s">
        <v>93</v>
      </c>
      <c r="B76" s="178" t="s">
        <v>60</v>
      </c>
      <c r="C76" s="204" t="s">
        <v>61</v>
      </c>
      <c r="D76" s="180"/>
      <c r="E76" s="183"/>
      <c r="F76" s="189"/>
      <c r="G76" s="189">
        <f>SUM(G77:G99)</f>
        <v>0</v>
      </c>
      <c r="H76" s="189"/>
      <c r="I76" s="189">
        <f>SUM(I77:I99)</f>
        <v>0</v>
      </c>
      <c r="J76" s="189"/>
      <c r="K76" s="189">
        <f>SUM(K77:K99)</f>
        <v>0</v>
      </c>
      <c r="L76" s="189"/>
      <c r="M76" s="189">
        <f>SUM(M77:M99)</f>
        <v>0</v>
      </c>
      <c r="N76" s="189"/>
      <c r="O76" s="189">
        <f>SUM(O77:O99)</f>
        <v>3708.1300000000006</v>
      </c>
      <c r="P76" s="189"/>
      <c r="Q76" s="189">
        <f>SUM(Q77:Q99)</f>
        <v>0</v>
      </c>
      <c r="R76" s="190"/>
      <c r="S76" s="189"/>
      <c r="AE76" t="s">
        <v>94</v>
      </c>
    </row>
    <row r="77" spans="1:60" outlineLevel="1" x14ac:dyDescent="0.2">
      <c r="A77" s="167">
        <v>67</v>
      </c>
      <c r="B77" s="177" t="s">
        <v>243</v>
      </c>
      <c r="C77" s="203" t="s">
        <v>244</v>
      </c>
      <c r="D77" s="179" t="s">
        <v>133</v>
      </c>
      <c r="E77" s="182">
        <v>33.6</v>
      </c>
      <c r="F77" s="186"/>
      <c r="G77" s="187">
        <f t="shared" ref="G77:G99" si="18">ROUND(E77*F77,2)</f>
        <v>0</v>
      </c>
      <c r="H77" s="186"/>
      <c r="I77" s="187">
        <f t="shared" ref="I77:I99" si="19">ROUND(E77*H77,2)</f>
        <v>0</v>
      </c>
      <c r="J77" s="186"/>
      <c r="K77" s="187">
        <f t="shared" ref="K77:K99" si="20">ROUND(E77*J77,2)</f>
        <v>0</v>
      </c>
      <c r="L77" s="187">
        <v>21</v>
      </c>
      <c r="M77" s="187">
        <f t="shared" ref="M77:M99" si="21">G77*(1+L77/100)</f>
        <v>0</v>
      </c>
      <c r="N77" s="187">
        <v>0.10100000000000001</v>
      </c>
      <c r="O77" s="187">
        <f t="shared" ref="O77:O99" si="22">ROUND(E77*N77,2)</f>
        <v>3.39</v>
      </c>
      <c r="P77" s="187">
        <v>0</v>
      </c>
      <c r="Q77" s="187">
        <f t="shared" ref="Q77:Q99" si="23">ROUND(E77*P77,2)</f>
        <v>0</v>
      </c>
      <c r="R77" s="188" t="s">
        <v>245</v>
      </c>
      <c r="S77" s="187" t="s">
        <v>140</v>
      </c>
      <c r="T77" s="166"/>
      <c r="U77" s="166"/>
      <c r="V77" s="166"/>
      <c r="W77" s="166"/>
      <c r="X77" s="166"/>
      <c r="Y77" s="166"/>
      <c r="Z77" s="166"/>
      <c r="AA77" s="166"/>
      <c r="AB77" s="166"/>
      <c r="AC77" s="166"/>
      <c r="AD77" s="166"/>
      <c r="AE77" s="166" t="s">
        <v>100</v>
      </c>
      <c r="AF77" s="166"/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 x14ac:dyDescent="0.2">
      <c r="A78" s="167">
        <v>68</v>
      </c>
      <c r="B78" s="177" t="s">
        <v>246</v>
      </c>
      <c r="C78" s="203" t="s">
        <v>247</v>
      </c>
      <c r="D78" s="179" t="s">
        <v>138</v>
      </c>
      <c r="E78" s="182">
        <v>12</v>
      </c>
      <c r="F78" s="186"/>
      <c r="G78" s="187">
        <f t="shared" si="18"/>
        <v>0</v>
      </c>
      <c r="H78" s="186"/>
      <c r="I78" s="187">
        <f t="shared" si="19"/>
        <v>0</v>
      </c>
      <c r="J78" s="186"/>
      <c r="K78" s="187">
        <f t="shared" si="20"/>
        <v>0</v>
      </c>
      <c r="L78" s="187">
        <v>21</v>
      </c>
      <c r="M78" s="187">
        <f t="shared" si="21"/>
        <v>0</v>
      </c>
      <c r="N78" s="187">
        <v>0.10929999999999999</v>
      </c>
      <c r="O78" s="187">
        <f t="shared" si="22"/>
        <v>1.31</v>
      </c>
      <c r="P78" s="187">
        <v>0</v>
      </c>
      <c r="Q78" s="187">
        <f t="shared" si="23"/>
        <v>0</v>
      </c>
      <c r="R78" s="188" t="s">
        <v>245</v>
      </c>
      <c r="S78" s="187" t="s">
        <v>140</v>
      </c>
      <c r="T78" s="166"/>
      <c r="U78" s="166"/>
      <c r="V78" s="166"/>
      <c r="W78" s="166"/>
      <c r="X78" s="166"/>
      <c r="Y78" s="166"/>
      <c r="Z78" s="166"/>
      <c r="AA78" s="166"/>
      <c r="AB78" s="166"/>
      <c r="AC78" s="166"/>
      <c r="AD78" s="166"/>
      <c r="AE78" s="166" t="s">
        <v>100</v>
      </c>
      <c r="AF78" s="166"/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outlineLevel="1" x14ac:dyDescent="0.2">
      <c r="A79" s="167">
        <v>69</v>
      </c>
      <c r="B79" s="177" t="s">
        <v>248</v>
      </c>
      <c r="C79" s="203" t="s">
        <v>249</v>
      </c>
      <c r="D79" s="179" t="s">
        <v>138</v>
      </c>
      <c r="E79" s="182">
        <v>1</v>
      </c>
      <c r="F79" s="186"/>
      <c r="G79" s="187">
        <f t="shared" si="18"/>
        <v>0</v>
      </c>
      <c r="H79" s="186"/>
      <c r="I79" s="187">
        <f t="shared" si="19"/>
        <v>0</v>
      </c>
      <c r="J79" s="186"/>
      <c r="K79" s="187">
        <f t="shared" si="20"/>
        <v>0</v>
      </c>
      <c r="L79" s="187">
        <v>21</v>
      </c>
      <c r="M79" s="187">
        <f t="shared" si="21"/>
        <v>0</v>
      </c>
      <c r="N79" s="187">
        <v>7.2900000000000006E-2</v>
      </c>
      <c r="O79" s="187">
        <f t="shared" si="22"/>
        <v>7.0000000000000007E-2</v>
      </c>
      <c r="P79" s="187">
        <v>0</v>
      </c>
      <c r="Q79" s="187">
        <f t="shared" si="23"/>
        <v>0</v>
      </c>
      <c r="R79" s="188" t="s">
        <v>139</v>
      </c>
      <c r="S79" s="187" t="s">
        <v>140</v>
      </c>
      <c r="T79" s="166"/>
      <c r="U79" s="166"/>
      <c r="V79" s="166"/>
      <c r="W79" s="166"/>
      <c r="X79" s="166"/>
      <c r="Y79" s="166"/>
      <c r="Z79" s="166"/>
      <c r="AA79" s="166"/>
      <c r="AB79" s="166"/>
      <c r="AC79" s="166"/>
      <c r="AD79" s="166"/>
      <c r="AE79" s="166" t="s">
        <v>100</v>
      </c>
      <c r="AF79" s="166"/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outlineLevel="1" x14ac:dyDescent="0.2">
      <c r="A80" s="167">
        <v>70</v>
      </c>
      <c r="B80" s="177" t="s">
        <v>250</v>
      </c>
      <c r="C80" s="203" t="s">
        <v>251</v>
      </c>
      <c r="D80" s="179" t="s">
        <v>138</v>
      </c>
      <c r="E80" s="182">
        <v>2</v>
      </c>
      <c r="F80" s="186"/>
      <c r="G80" s="187">
        <f t="shared" si="18"/>
        <v>0</v>
      </c>
      <c r="H80" s="186"/>
      <c r="I80" s="187">
        <f t="shared" si="19"/>
        <v>0</v>
      </c>
      <c r="J80" s="186"/>
      <c r="K80" s="187">
        <f t="shared" si="20"/>
        <v>0</v>
      </c>
      <c r="L80" s="187">
        <v>21</v>
      </c>
      <c r="M80" s="187">
        <f t="shared" si="21"/>
        <v>0</v>
      </c>
      <c r="N80" s="187">
        <v>1.1999999999999999E-3</v>
      </c>
      <c r="O80" s="187">
        <f t="shared" si="22"/>
        <v>0</v>
      </c>
      <c r="P80" s="187">
        <v>0</v>
      </c>
      <c r="Q80" s="187">
        <f t="shared" si="23"/>
        <v>0</v>
      </c>
      <c r="R80" s="188" t="s">
        <v>139</v>
      </c>
      <c r="S80" s="187" t="s">
        <v>140</v>
      </c>
      <c r="T80" s="166"/>
      <c r="U80" s="166"/>
      <c r="V80" s="166"/>
      <c r="W80" s="166"/>
      <c r="X80" s="166"/>
      <c r="Y80" s="166"/>
      <c r="Z80" s="166"/>
      <c r="AA80" s="166"/>
      <c r="AB80" s="166"/>
      <c r="AC80" s="166"/>
      <c r="AD80" s="166"/>
      <c r="AE80" s="166" t="s">
        <v>100</v>
      </c>
      <c r="AF80" s="166"/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 x14ac:dyDescent="0.2">
      <c r="A81" s="167">
        <v>71</v>
      </c>
      <c r="B81" s="177" t="s">
        <v>252</v>
      </c>
      <c r="C81" s="203" t="s">
        <v>253</v>
      </c>
      <c r="D81" s="179" t="s">
        <v>133</v>
      </c>
      <c r="E81" s="182">
        <v>3480.6</v>
      </c>
      <c r="F81" s="186"/>
      <c r="G81" s="187">
        <f t="shared" si="18"/>
        <v>0</v>
      </c>
      <c r="H81" s="186"/>
      <c r="I81" s="187">
        <f t="shared" si="19"/>
        <v>0</v>
      </c>
      <c r="J81" s="186"/>
      <c r="K81" s="187">
        <f t="shared" si="20"/>
        <v>0</v>
      </c>
      <c r="L81" s="187">
        <v>21</v>
      </c>
      <c r="M81" s="187">
        <f t="shared" si="21"/>
        <v>0</v>
      </c>
      <c r="N81" s="187">
        <v>8.0030000000000004E-2</v>
      </c>
      <c r="O81" s="187">
        <f t="shared" si="22"/>
        <v>278.55</v>
      </c>
      <c r="P81" s="187">
        <v>0</v>
      </c>
      <c r="Q81" s="187">
        <f t="shared" si="23"/>
        <v>0</v>
      </c>
      <c r="R81" s="188" t="s">
        <v>245</v>
      </c>
      <c r="S81" s="187" t="s">
        <v>99</v>
      </c>
      <c r="T81" s="166"/>
      <c r="U81" s="166"/>
      <c r="V81" s="166"/>
      <c r="W81" s="166"/>
      <c r="X81" s="166"/>
      <c r="Y81" s="166"/>
      <c r="Z81" s="166"/>
      <c r="AA81" s="166"/>
      <c r="AB81" s="166"/>
      <c r="AC81" s="166"/>
      <c r="AD81" s="166"/>
      <c r="AE81" s="166" t="s">
        <v>100</v>
      </c>
      <c r="AF81" s="166"/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>
        <v>72</v>
      </c>
      <c r="B82" s="177" t="s">
        <v>254</v>
      </c>
      <c r="C82" s="203" t="s">
        <v>255</v>
      </c>
      <c r="D82" s="179" t="s">
        <v>133</v>
      </c>
      <c r="E82" s="182">
        <v>33.6</v>
      </c>
      <c r="F82" s="186"/>
      <c r="G82" s="187">
        <f t="shared" si="18"/>
        <v>0</v>
      </c>
      <c r="H82" s="186"/>
      <c r="I82" s="187">
        <f t="shared" si="19"/>
        <v>0</v>
      </c>
      <c r="J82" s="186"/>
      <c r="K82" s="187">
        <f t="shared" si="20"/>
        <v>0</v>
      </c>
      <c r="L82" s="187">
        <v>21</v>
      </c>
      <c r="M82" s="187">
        <f t="shared" si="21"/>
        <v>0</v>
      </c>
      <c r="N82" s="187">
        <v>0.22542000000000001</v>
      </c>
      <c r="O82" s="187">
        <f t="shared" si="22"/>
        <v>7.57</v>
      </c>
      <c r="P82" s="187">
        <v>0</v>
      </c>
      <c r="Q82" s="187">
        <f t="shared" si="23"/>
        <v>0</v>
      </c>
      <c r="R82" s="188" t="s">
        <v>245</v>
      </c>
      <c r="S82" s="187" t="s">
        <v>99</v>
      </c>
      <c r="T82" s="166"/>
      <c r="U82" s="166"/>
      <c r="V82" s="166"/>
      <c r="W82" s="166"/>
      <c r="X82" s="166"/>
      <c r="Y82" s="166"/>
      <c r="Z82" s="166"/>
      <c r="AA82" s="166"/>
      <c r="AB82" s="166"/>
      <c r="AC82" s="166"/>
      <c r="AD82" s="166"/>
      <c r="AE82" s="166" t="s">
        <v>100</v>
      </c>
      <c r="AF82" s="166"/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 x14ac:dyDescent="0.2">
      <c r="A83" s="167">
        <v>73</v>
      </c>
      <c r="B83" s="177" t="s">
        <v>256</v>
      </c>
      <c r="C83" s="203" t="s">
        <v>257</v>
      </c>
      <c r="D83" s="179" t="s">
        <v>133</v>
      </c>
      <c r="E83" s="182">
        <v>3447</v>
      </c>
      <c r="F83" s="186"/>
      <c r="G83" s="187">
        <f t="shared" si="18"/>
        <v>0</v>
      </c>
      <c r="H83" s="186"/>
      <c r="I83" s="187">
        <f t="shared" si="19"/>
        <v>0</v>
      </c>
      <c r="J83" s="186"/>
      <c r="K83" s="187">
        <f t="shared" si="20"/>
        <v>0</v>
      </c>
      <c r="L83" s="187">
        <v>21</v>
      </c>
      <c r="M83" s="187">
        <f t="shared" si="21"/>
        <v>0</v>
      </c>
      <c r="N83" s="187">
        <v>0.37080000000000002</v>
      </c>
      <c r="O83" s="187">
        <f t="shared" si="22"/>
        <v>1278.1500000000001</v>
      </c>
      <c r="P83" s="187">
        <v>0</v>
      </c>
      <c r="Q83" s="187">
        <f t="shared" si="23"/>
        <v>0</v>
      </c>
      <c r="R83" s="188" t="s">
        <v>245</v>
      </c>
      <c r="S83" s="187" t="s">
        <v>99</v>
      </c>
      <c r="T83" s="166"/>
      <c r="U83" s="166"/>
      <c r="V83" s="166"/>
      <c r="W83" s="166"/>
      <c r="X83" s="166"/>
      <c r="Y83" s="166"/>
      <c r="Z83" s="166"/>
      <c r="AA83" s="166"/>
      <c r="AB83" s="166"/>
      <c r="AC83" s="166"/>
      <c r="AD83" s="166"/>
      <c r="AE83" s="166" t="s">
        <v>100</v>
      </c>
      <c r="AF83" s="166"/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ht="22.5" outlineLevel="1" x14ac:dyDescent="0.2">
      <c r="A84" s="167">
        <v>74</v>
      </c>
      <c r="B84" s="177" t="s">
        <v>258</v>
      </c>
      <c r="C84" s="203" t="s">
        <v>259</v>
      </c>
      <c r="D84" s="179" t="s">
        <v>133</v>
      </c>
      <c r="E84" s="182">
        <v>3447</v>
      </c>
      <c r="F84" s="186"/>
      <c r="G84" s="187">
        <f t="shared" si="18"/>
        <v>0</v>
      </c>
      <c r="H84" s="186"/>
      <c r="I84" s="187">
        <f t="shared" si="19"/>
        <v>0</v>
      </c>
      <c r="J84" s="186"/>
      <c r="K84" s="187">
        <f t="shared" si="20"/>
        <v>0</v>
      </c>
      <c r="L84" s="187">
        <v>21</v>
      </c>
      <c r="M84" s="187">
        <f t="shared" si="21"/>
        <v>0</v>
      </c>
      <c r="N84" s="187">
        <v>0.58020000000000005</v>
      </c>
      <c r="O84" s="187">
        <f t="shared" si="22"/>
        <v>1999.95</v>
      </c>
      <c r="P84" s="187">
        <v>0</v>
      </c>
      <c r="Q84" s="187">
        <f t="shared" si="23"/>
        <v>0</v>
      </c>
      <c r="R84" s="188" t="s">
        <v>245</v>
      </c>
      <c r="S84" s="187" t="s">
        <v>99</v>
      </c>
      <c r="T84" s="166"/>
      <c r="U84" s="166"/>
      <c r="V84" s="166"/>
      <c r="W84" s="166"/>
      <c r="X84" s="166"/>
      <c r="Y84" s="166"/>
      <c r="Z84" s="166"/>
      <c r="AA84" s="166"/>
      <c r="AB84" s="166"/>
      <c r="AC84" s="166"/>
      <c r="AD84" s="166"/>
      <c r="AE84" s="166" t="s">
        <v>100</v>
      </c>
      <c r="AF84" s="166"/>
      <c r="AG84" s="166"/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ht="33.75" outlineLevel="1" x14ac:dyDescent="0.2">
      <c r="A85" s="167">
        <v>75</v>
      </c>
      <c r="B85" s="177" t="s">
        <v>260</v>
      </c>
      <c r="C85" s="203" t="s">
        <v>261</v>
      </c>
      <c r="D85" s="179" t="s">
        <v>138</v>
      </c>
      <c r="E85" s="182">
        <v>30</v>
      </c>
      <c r="F85" s="186"/>
      <c r="G85" s="187">
        <f t="shared" si="18"/>
        <v>0</v>
      </c>
      <c r="H85" s="186"/>
      <c r="I85" s="187">
        <f t="shared" si="19"/>
        <v>0</v>
      </c>
      <c r="J85" s="186"/>
      <c r="K85" s="187">
        <f t="shared" si="20"/>
        <v>0</v>
      </c>
      <c r="L85" s="187">
        <v>21</v>
      </c>
      <c r="M85" s="187">
        <f t="shared" si="21"/>
        <v>0</v>
      </c>
      <c r="N85" s="187">
        <v>0.47020000000000001</v>
      </c>
      <c r="O85" s="187">
        <f t="shared" si="22"/>
        <v>14.11</v>
      </c>
      <c r="P85" s="187">
        <v>0</v>
      </c>
      <c r="Q85" s="187">
        <f t="shared" si="23"/>
        <v>0</v>
      </c>
      <c r="R85" s="188" t="s">
        <v>245</v>
      </c>
      <c r="S85" s="187" t="s">
        <v>99</v>
      </c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 t="s">
        <v>100</v>
      </c>
      <c r="AF85" s="166"/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ht="22.5" outlineLevel="1" x14ac:dyDescent="0.2">
      <c r="A86" s="167">
        <v>76</v>
      </c>
      <c r="B86" s="177" t="s">
        <v>262</v>
      </c>
      <c r="C86" s="203" t="s">
        <v>263</v>
      </c>
      <c r="D86" s="179" t="s">
        <v>138</v>
      </c>
      <c r="E86" s="182">
        <v>1</v>
      </c>
      <c r="F86" s="186"/>
      <c r="G86" s="187">
        <f t="shared" si="18"/>
        <v>0</v>
      </c>
      <c r="H86" s="186"/>
      <c r="I86" s="187">
        <f t="shared" si="19"/>
        <v>0</v>
      </c>
      <c r="J86" s="186"/>
      <c r="K86" s="187">
        <f t="shared" si="20"/>
        <v>0</v>
      </c>
      <c r="L86" s="187">
        <v>21</v>
      </c>
      <c r="M86" s="187">
        <f t="shared" si="21"/>
        <v>0</v>
      </c>
      <c r="N86" s="187">
        <v>0.26346000000000003</v>
      </c>
      <c r="O86" s="187">
        <f t="shared" si="22"/>
        <v>0.26</v>
      </c>
      <c r="P86" s="187">
        <v>0</v>
      </c>
      <c r="Q86" s="187">
        <f t="shared" si="23"/>
        <v>0</v>
      </c>
      <c r="R86" s="188" t="s">
        <v>245</v>
      </c>
      <c r="S86" s="187" t="s">
        <v>99</v>
      </c>
      <c r="T86" s="166"/>
      <c r="U86" s="166"/>
      <c r="V86" s="166"/>
      <c r="W86" s="166"/>
      <c r="X86" s="166"/>
      <c r="Y86" s="166"/>
      <c r="Z86" s="166"/>
      <c r="AA86" s="166"/>
      <c r="AB86" s="166"/>
      <c r="AC86" s="166"/>
      <c r="AD86" s="166"/>
      <c r="AE86" s="166" t="s">
        <v>100</v>
      </c>
      <c r="AF86" s="166"/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outlineLevel="1" x14ac:dyDescent="0.2">
      <c r="A87" s="167">
        <v>77</v>
      </c>
      <c r="B87" s="177" t="s">
        <v>264</v>
      </c>
      <c r="C87" s="203" t="s">
        <v>265</v>
      </c>
      <c r="D87" s="179" t="s">
        <v>138</v>
      </c>
      <c r="E87" s="182">
        <v>2</v>
      </c>
      <c r="F87" s="186"/>
      <c r="G87" s="187">
        <f t="shared" si="18"/>
        <v>0</v>
      </c>
      <c r="H87" s="186"/>
      <c r="I87" s="187">
        <f t="shared" si="19"/>
        <v>0</v>
      </c>
      <c r="J87" s="186"/>
      <c r="K87" s="187">
        <f t="shared" si="20"/>
        <v>0</v>
      </c>
      <c r="L87" s="187">
        <v>21</v>
      </c>
      <c r="M87" s="187">
        <f t="shared" si="21"/>
        <v>0</v>
      </c>
      <c r="N87" s="187">
        <v>5.1599999999999997E-3</v>
      </c>
      <c r="O87" s="187">
        <f t="shared" si="22"/>
        <v>0.01</v>
      </c>
      <c r="P87" s="187">
        <v>0</v>
      </c>
      <c r="Q87" s="187">
        <f t="shared" si="23"/>
        <v>0</v>
      </c>
      <c r="R87" s="188" t="s">
        <v>245</v>
      </c>
      <c r="S87" s="187" t="s">
        <v>99</v>
      </c>
      <c r="T87" s="166"/>
      <c r="U87" s="166"/>
      <c r="V87" s="166"/>
      <c r="W87" s="166"/>
      <c r="X87" s="166"/>
      <c r="Y87" s="166"/>
      <c r="Z87" s="166"/>
      <c r="AA87" s="166"/>
      <c r="AB87" s="166"/>
      <c r="AC87" s="166"/>
      <c r="AD87" s="166"/>
      <c r="AE87" s="166" t="s">
        <v>100</v>
      </c>
      <c r="AF87" s="166"/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ht="22.5" outlineLevel="1" x14ac:dyDescent="0.2">
      <c r="A88" s="167">
        <v>78</v>
      </c>
      <c r="B88" s="177" t="s">
        <v>266</v>
      </c>
      <c r="C88" s="203" t="s">
        <v>267</v>
      </c>
      <c r="D88" s="179" t="s">
        <v>268</v>
      </c>
      <c r="E88" s="182">
        <v>115</v>
      </c>
      <c r="F88" s="186"/>
      <c r="G88" s="187">
        <f t="shared" si="18"/>
        <v>0</v>
      </c>
      <c r="H88" s="186"/>
      <c r="I88" s="187">
        <f t="shared" si="19"/>
        <v>0</v>
      </c>
      <c r="J88" s="186"/>
      <c r="K88" s="187">
        <f t="shared" si="20"/>
        <v>0</v>
      </c>
      <c r="L88" s="187">
        <v>21</v>
      </c>
      <c r="M88" s="187">
        <f t="shared" si="21"/>
        <v>0</v>
      </c>
      <c r="N88" s="187">
        <v>0.11221</v>
      </c>
      <c r="O88" s="187">
        <f t="shared" si="22"/>
        <v>12.9</v>
      </c>
      <c r="P88" s="187">
        <v>0</v>
      </c>
      <c r="Q88" s="187">
        <f t="shared" si="23"/>
        <v>0</v>
      </c>
      <c r="R88" s="188" t="s">
        <v>245</v>
      </c>
      <c r="S88" s="187" t="s">
        <v>99</v>
      </c>
      <c r="T88" s="166"/>
      <c r="U88" s="166"/>
      <c r="V88" s="166"/>
      <c r="W88" s="166"/>
      <c r="X88" s="166"/>
      <c r="Y88" s="166"/>
      <c r="Z88" s="166"/>
      <c r="AA88" s="166"/>
      <c r="AB88" s="166"/>
      <c r="AC88" s="166"/>
      <c r="AD88" s="166"/>
      <c r="AE88" s="166" t="s">
        <v>100</v>
      </c>
      <c r="AF88" s="166"/>
      <c r="AG88" s="166"/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outlineLevel="1" x14ac:dyDescent="0.2">
      <c r="A89" s="167">
        <v>79</v>
      </c>
      <c r="B89" s="177" t="s">
        <v>269</v>
      </c>
      <c r="C89" s="203" t="s">
        <v>270</v>
      </c>
      <c r="D89" s="179" t="s">
        <v>268</v>
      </c>
      <c r="E89" s="182">
        <v>304</v>
      </c>
      <c r="F89" s="186"/>
      <c r="G89" s="187">
        <f t="shared" si="18"/>
        <v>0</v>
      </c>
      <c r="H89" s="186"/>
      <c r="I89" s="187">
        <f t="shared" si="19"/>
        <v>0</v>
      </c>
      <c r="J89" s="186"/>
      <c r="K89" s="187">
        <f t="shared" si="20"/>
        <v>0</v>
      </c>
      <c r="L89" s="187">
        <v>21</v>
      </c>
      <c r="M89" s="187">
        <f t="shared" si="21"/>
        <v>0</v>
      </c>
      <c r="N89" s="187">
        <v>0.18806</v>
      </c>
      <c r="O89" s="187">
        <f t="shared" si="22"/>
        <v>57.17</v>
      </c>
      <c r="P89" s="187">
        <v>0</v>
      </c>
      <c r="Q89" s="187">
        <f t="shared" si="23"/>
        <v>0</v>
      </c>
      <c r="R89" s="188" t="s">
        <v>245</v>
      </c>
      <c r="S89" s="187" t="s">
        <v>99</v>
      </c>
      <c r="T89" s="166"/>
      <c r="U89" s="166"/>
      <c r="V89" s="166"/>
      <c r="W89" s="166"/>
      <c r="X89" s="166"/>
      <c r="Y89" s="166"/>
      <c r="Z89" s="166"/>
      <c r="AA89" s="166"/>
      <c r="AB89" s="166"/>
      <c r="AC89" s="166"/>
      <c r="AD89" s="166"/>
      <c r="AE89" s="166" t="s">
        <v>100</v>
      </c>
      <c r="AF89" s="166"/>
      <c r="AG89" s="166"/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 x14ac:dyDescent="0.2">
      <c r="A90" s="167">
        <v>80</v>
      </c>
      <c r="B90" s="177" t="s">
        <v>271</v>
      </c>
      <c r="C90" s="203" t="s">
        <v>272</v>
      </c>
      <c r="D90" s="179" t="s">
        <v>138</v>
      </c>
      <c r="E90" s="182">
        <v>15</v>
      </c>
      <c r="F90" s="186"/>
      <c r="G90" s="187">
        <f t="shared" si="18"/>
        <v>0</v>
      </c>
      <c r="H90" s="186"/>
      <c r="I90" s="187">
        <f t="shared" si="19"/>
        <v>0</v>
      </c>
      <c r="J90" s="186"/>
      <c r="K90" s="187">
        <f t="shared" si="20"/>
        <v>0</v>
      </c>
      <c r="L90" s="187">
        <v>21</v>
      </c>
      <c r="M90" s="187">
        <f t="shared" si="21"/>
        <v>0</v>
      </c>
      <c r="N90" s="187">
        <v>7.1300000000000001E-3</v>
      </c>
      <c r="O90" s="187">
        <f t="shared" si="22"/>
        <v>0.11</v>
      </c>
      <c r="P90" s="187">
        <v>0</v>
      </c>
      <c r="Q90" s="187">
        <f t="shared" si="23"/>
        <v>0</v>
      </c>
      <c r="R90" s="188" t="s">
        <v>273</v>
      </c>
      <c r="S90" s="187" t="s">
        <v>99</v>
      </c>
      <c r="T90" s="166"/>
      <c r="U90" s="166"/>
      <c r="V90" s="166"/>
      <c r="W90" s="166"/>
      <c r="X90" s="166"/>
      <c r="Y90" s="166"/>
      <c r="Z90" s="166"/>
      <c r="AA90" s="166"/>
      <c r="AB90" s="166"/>
      <c r="AC90" s="166"/>
      <c r="AD90" s="166"/>
      <c r="AE90" s="166" t="s">
        <v>100</v>
      </c>
      <c r="AF90" s="166"/>
      <c r="AG90" s="166"/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outlineLevel="1" x14ac:dyDescent="0.2">
      <c r="A91" s="167">
        <v>81</v>
      </c>
      <c r="B91" s="177" t="s">
        <v>274</v>
      </c>
      <c r="C91" s="203" t="s">
        <v>275</v>
      </c>
      <c r="D91" s="179" t="s">
        <v>138</v>
      </c>
      <c r="E91" s="182">
        <v>1</v>
      </c>
      <c r="F91" s="186"/>
      <c r="G91" s="187">
        <f t="shared" si="18"/>
        <v>0</v>
      </c>
      <c r="H91" s="186"/>
      <c r="I91" s="187">
        <f t="shared" si="19"/>
        <v>0</v>
      </c>
      <c r="J91" s="186"/>
      <c r="K91" s="187">
        <f t="shared" si="20"/>
        <v>0</v>
      </c>
      <c r="L91" s="187">
        <v>21</v>
      </c>
      <c r="M91" s="187">
        <f t="shared" si="21"/>
        <v>0</v>
      </c>
      <c r="N91" s="187">
        <v>1.1999999999999999E-3</v>
      </c>
      <c r="O91" s="187">
        <f t="shared" si="22"/>
        <v>0</v>
      </c>
      <c r="P91" s="187">
        <v>0</v>
      </c>
      <c r="Q91" s="187">
        <f t="shared" si="23"/>
        <v>0</v>
      </c>
      <c r="R91" s="188"/>
      <c r="S91" s="187" t="s">
        <v>140</v>
      </c>
      <c r="T91" s="166"/>
      <c r="U91" s="166"/>
      <c r="V91" s="166"/>
      <c r="W91" s="166"/>
      <c r="X91" s="166"/>
      <c r="Y91" s="166"/>
      <c r="Z91" s="166"/>
      <c r="AA91" s="166"/>
      <c r="AB91" s="166"/>
      <c r="AC91" s="166"/>
      <c r="AD91" s="166"/>
      <c r="AE91" s="166" t="s">
        <v>100</v>
      </c>
      <c r="AF91" s="166"/>
      <c r="AG91" s="166"/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outlineLevel="1" x14ac:dyDescent="0.2">
      <c r="A92" s="167">
        <v>82</v>
      </c>
      <c r="B92" s="177" t="s">
        <v>276</v>
      </c>
      <c r="C92" s="203" t="s">
        <v>277</v>
      </c>
      <c r="D92" s="179" t="s">
        <v>278</v>
      </c>
      <c r="E92" s="182">
        <v>1.4531400000000001</v>
      </c>
      <c r="F92" s="186"/>
      <c r="G92" s="187">
        <f t="shared" si="18"/>
        <v>0</v>
      </c>
      <c r="H92" s="186"/>
      <c r="I92" s="187">
        <f t="shared" si="19"/>
        <v>0</v>
      </c>
      <c r="J92" s="186"/>
      <c r="K92" s="187">
        <f t="shared" si="20"/>
        <v>0</v>
      </c>
      <c r="L92" s="187">
        <v>21</v>
      </c>
      <c r="M92" s="187">
        <f t="shared" si="21"/>
        <v>0</v>
      </c>
      <c r="N92" s="187">
        <v>1</v>
      </c>
      <c r="O92" s="187">
        <f t="shared" si="22"/>
        <v>1.45</v>
      </c>
      <c r="P92" s="187">
        <v>0</v>
      </c>
      <c r="Q92" s="187">
        <f t="shared" si="23"/>
        <v>0</v>
      </c>
      <c r="R92" s="188" t="s">
        <v>210</v>
      </c>
      <c r="S92" s="187" t="s">
        <v>99</v>
      </c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 t="s">
        <v>211</v>
      </c>
      <c r="AF92" s="166"/>
      <c r="AG92" s="166"/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ht="22.5" outlineLevel="1" x14ac:dyDescent="0.2">
      <c r="A93" s="167">
        <v>83</v>
      </c>
      <c r="B93" s="177" t="s">
        <v>279</v>
      </c>
      <c r="C93" s="203" t="s">
        <v>280</v>
      </c>
      <c r="D93" s="179" t="s">
        <v>138</v>
      </c>
      <c r="E93" s="182">
        <v>15</v>
      </c>
      <c r="F93" s="186"/>
      <c r="G93" s="187">
        <f t="shared" si="18"/>
        <v>0</v>
      </c>
      <c r="H93" s="186"/>
      <c r="I93" s="187">
        <f t="shared" si="19"/>
        <v>0</v>
      </c>
      <c r="J93" s="186"/>
      <c r="K93" s="187">
        <f t="shared" si="20"/>
        <v>0</v>
      </c>
      <c r="L93" s="187">
        <v>21</v>
      </c>
      <c r="M93" s="187">
        <f t="shared" si="21"/>
        <v>0</v>
      </c>
      <c r="N93" s="187">
        <v>0.25</v>
      </c>
      <c r="O93" s="187">
        <f t="shared" si="22"/>
        <v>3.75</v>
      </c>
      <c r="P93" s="187">
        <v>0</v>
      </c>
      <c r="Q93" s="187">
        <f t="shared" si="23"/>
        <v>0</v>
      </c>
      <c r="R93" s="188"/>
      <c r="S93" s="187" t="s">
        <v>140</v>
      </c>
      <c r="T93" s="166"/>
      <c r="U93" s="166"/>
      <c r="V93" s="166"/>
      <c r="W93" s="166"/>
      <c r="X93" s="166"/>
      <c r="Y93" s="166"/>
      <c r="Z93" s="166"/>
      <c r="AA93" s="166"/>
      <c r="AB93" s="166"/>
      <c r="AC93" s="166"/>
      <c r="AD93" s="166"/>
      <c r="AE93" s="166" t="s">
        <v>211</v>
      </c>
      <c r="AF93" s="166"/>
      <c r="AG93" s="166"/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outlineLevel="1" x14ac:dyDescent="0.2">
      <c r="A94" s="167">
        <v>84</v>
      </c>
      <c r="B94" s="177" t="s">
        <v>281</v>
      </c>
      <c r="C94" s="203" t="s">
        <v>282</v>
      </c>
      <c r="D94" s="179" t="s">
        <v>268</v>
      </c>
      <c r="E94" s="182">
        <v>313.12</v>
      </c>
      <c r="F94" s="186"/>
      <c r="G94" s="187">
        <f t="shared" si="18"/>
        <v>0</v>
      </c>
      <c r="H94" s="186"/>
      <c r="I94" s="187">
        <f t="shared" si="19"/>
        <v>0</v>
      </c>
      <c r="J94" s="186"/>
      <c r="K94" s="187">
        <f t="shared" si="20"/>
        <v>0</v>
      </c>
      <c r="L94" s="187">
        <v>21</v>
      </c>
      <c r="M94" s="187">
        <f t="shared" si="21"/>
        <v>0</v>
      </c>
      <c r="N94" s="187">
        <v>0.125</v>
      </c>
      <c r="O94" s="187">
        <f t="shared" si="22"/>
        <v>39.14</v>
      </c>
      <c r="P94" s="187">
        <v>0</v>
      </c>
      <c r="Q94" s="187">
        <f t="shared" si="23"/>
        <v>0</v>
      </c>
      <c r="R94" s="188" t="s">
        <v>210</v>
      </c>
      <c r="S94" s="187" t="s">
        <v>99</v>
      </c>
      <c r="T94" s="166"/>
      <c r="U94" s="166"/>
      <c r="V94" s="166"/>
      <c r="W94" s="166"/>
      <c r="X94" s="166"/>
      <c r="Y94" s="166"/>
      <c r="Z94" s="166"/>
      <c r="AA94" s="166"/>
      <c r="AB94" s="166"/>
      <c r="AC94" s="166"/>
      <c r="AD94" s="166"/>
      <c r="AE94" s="166" t="s">
        <v>211</v>
      </c>
      <c r="AF94" s="166"/>
      <c r="AG94" s="166"/>
      <c r="AH94" s="166"/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outlineLevel="1" x14ac:dyDescent="0.2">
      <c r="A95" s="167">
        <v>85</v>
      </c>
      <c r="B95" s="177" t="s">
        <v>283</v>
      </c>
      <c r="C95" s="203" t="s">
        <v>284</v>
      </c>
      <c r="D95" s="179" t="s">
        <v>133</v>
      </c>
      <c r="E95" s="182">
        <v>36.96</v>
      </c>
      <c r="F95" s="186"/>
      <c r="G95" s="187">
        <f t="shared" si="18"/>
        <v>0</v>
      </c>
      <c r="H95" s="186"/>
      <c r="I95" s="187">
        <f t="shared" si="19"/>
        <v>0</v>
      </c>
      <c r="J95" s="186"/>
      <c r="K95" s="187">
        <f t="shared" si="20"/>
        <v>0</v>
      </c>
      <c r="L95" s="187">
        <v>21</v>
      </c>
      <c r="M95" s="187">
        <f t="shared" si="21"/>
        <v>0</v>
      </c>
      <c r="N95" s="187">
        <v>0.216</v>
      </c>
      <c r="O95" s="187">
        <f t="shared" si="22"/>
        <v>7.98</v>
      </c>
      <c r="P95" s="187">
        <v>0</v>
      </c>
      <c r="Q95" s="187">
        <f t="shared" si="23"/>
        <v>0</v>
      </c>
      <c r="R95" s="188"/>
      <c r="S95" s="187" t="s">
        <v>140</v>
      </c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6"/>
      <c r="AE95" s="166" t="s">
        <v>211</v>
      </c>
      <c r="AF95" s="166"/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 x14ac:dyDescent="0.2">
      <c r="A96" s="167">
        <v>86</v>
      </c>
      <c r="B96" s="177" t="s">
        <v>285</v>
      </c>
      <c r="C96" s="203" t="s">
        <v>286</v>
      </c>
      <c r="D96" s="179" t="s">
        <v>138</v>
      </c>
      <c r="E96" s="182">
        <v>2</v>
      </c>
      <c r="F96" s="186"/>
      <c r="G96" s="187">
        <f t="shared" si="18"/>
        <v>0</v>
      </c>
      <c r="H96" s="186"/>
      <c r="I96" s="187">
        <f t="shared" si="19"/>
        <v>0</v>
      </c>
      <c r="J96" s="186"/>
      <c r="K96" s="187">
        <f t="shared" si="20"/>
        <v>0</v>
      </c>
      <c r="L96" s="187">
        <v>21</v>
      </c>
      <c r="M96" s="187">
        <f t="shared" si="21"/>
        <v>0</v>
      </c>
      <c r="N96" s="187">
        <v>0.115</v>
      </c>
      <c r="O96" s="187">
        <f t="shared" si="22"/>
        <v>0.23</v>
      </c>
      <c r="P96" s="187">
        <v>0</v>
      </c>
      <c r="Q96" s="187">
        <f t="shared" si="23"/>
        <v>0</v>
      </c>
      <c r="R96" s="188"/>
      <c r="S96" s="187" t="s">
        <v>140</v>
      </c>
      <c r="T96" s="166"/>
      <c r="U96" s="166"/>
      <c r="V96" s="166"/>
      <c r="W96" s="166"/>
      <c r="X96" s="166"/>
      <c r="Y96" s="166"/>
      <c r="Z96" s="166"/>
      <c r="AA96" s="166"/>
      <c r="AB96" s="166"/>
      <c r="AC96" s="166"/>
      <c r="AD96" s="166"/>
      <c r="AE96" s="166" t="s">
        <v>211</v>
      </c>
      <c r="AF96" s="166"/>
      <c r="AG96" s="166"/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outlineLevel="1" x14ac:dyDescent="0.2">
      <c r="A97" s="167">
        <v>87</v>
      </c>
      <c r="B97" s="177" t="s">
        <v>287</v>
      </c>
      <c r="C97" s="203" t="s">
        <v>288</v>
      </c>
      <c r="D97" s="179" t="s">
        <v>138</v>
      </c>
      <c r="E97" s="182">
        <v>1</v>
      </c>
      <c r="F97" s="186"/>
      <c r="G97" s="187">
        <f t="shared" si="18"/>
        <v>0</v>
      </c>
      <c r="H97" s="186"/>
      <c r="I97" s="187">
        <f t="shared" si="19"/>
        <v>0</v>
      </c>
      <c r="J97" s="186"/>
      <c r="K97" s="187">
        <f t="shared" si="20"/>
        <v>0</v>
      </c>
      <c r="L97" s="187">
        <v>21</v>
      </c>
      <c r="M97" s="187">
        <f t="shared" si="21"/>
        <v>0</v>
      </c>
      <c r="N97" s="187">
        <v>1.88</v>
      </c>
      <c r="O97" s="187">
        <f t="shared" si="22"/>
        <v>1.88</v>
      </c>
      <c r="P97" s="187">
        <v>0</v>
      </c>
      <c r="Q97" s="187">
        <f t="shared" si="23"/>
        <v>0</v>
      </c>
      <c r="R97" s="188"/>
      <c r="S97" s="187" t="s">
        <v>140</v>
      </c>
      <c r="T97" s="166"/>
      <c r="U97" s="166"/>
      <c r="V97" s="166"/>
      <c r="W97" s="166"/>
      <c r="X97" s="166"/>
      <c r="Y97" s="166"/>
      <c r="Z97" s="166"/>
      <c r="AA97" s="166"/>
      <c r="AB97" s="166"/>
      <c r="AC97" s="166"/>
      <c r="AD97" s="166"/>
      <c r="AE97" s="166" t="s">
        <v>211</v>
      </c>
      <c r="AF97" s="166"/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ht="22.5" outlineLevel="1" x14ac:dyDescent="0.2">
      <c r="A98" s="167">
        <v>88</v>
      </c>
      <c r="B98" s="177" t="s">
        <v>289</v>
      </c>
      <c r="C98" s="203" t="s">
        <v>290</v>
      </c>
      <c r="D98" s="179" t="s">
        <v>138</v>
      </c>
      <c r="E98" s="182">
        <v>1</v>
      </c>
      <c r="F98" s="186"/>
      <c r="G98" s="187">
        <f t="shared" si="18"/>
        <v>0</v>
      </c>
      <c r="H98" s="186"/>
      <c r="I98" s="187">
        <f t="shared" si="19"/>
        <v>0</v>
      </c>
      <c r="J98" s="186"/>
      <c r="K98" s="187">
        <f t="shared" si="20"/>
        <v>0</v>
      </c>
      <c r="L98" s="187">
        <v>21</v>
      </c>
      <c r="M98" s="187">
        <f t="shared" si="21"/>
        <v>0</v>
      </c>
      <c r="N98" s="187">
        <v>2.07E-2</v>
      </c>
      <c r="O98" s="187">
        <f t="shared" si="22"/>
        <v>0.02</v>
      </c>
      <c r="P98" s="187">
        <v>0</v>
      </c>
      <c r="Q98" s="187">
        <f t="shared" si="23"/>
        <v>0</v>
      </c>
      <c r="R98" s="188" t="s">
        <v>210</v>
      </c>
      <c r="S98" s="187" t="s">
        <v>99</v>
      </c>
      <c r="T98" s="166"/>
      <c r="U98" s="166"/>
      <c r="V98" s="166"/>
      <c r="W98" s="166"/>
      <c r="X98" s="166"/>
      <c r="Y98" s="166"/>
      <c r="Z98" s="166"/>
      <c r="AA98" s="166"/>
      <c r="AB98" s="166"/>
      <c r="AC98" s="166"/>
      <c r="AD98" s="166"/>
      <c r="AE98" s="166" t="s">
        <v>211</v>
      </c>
      <c r="AF98" s="166"/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outlineLevel="1" x14ac:dyDescent="0.2">
      <c r="A99" s="167">
        <v>89</v>
      </c>
      <c r="B99" s="177" t="s">
        <v>291</v>
      </c>
      <c r="C99" s="203" t="s">
        <v>292</v>
      </c>
      <c r="D99" s="179" t="s">
        <v>138</v>
      </c>
      <c r="E99" s="182">
        <v>12</v>
      </c>
      <c r="F99" s="186"/>
      <c r="G99" s="187">
        <f t="shared" si="18"/>
        <v>0</v>
      </c>
      <c r="H99" s="186"/>
      <c r="I99" s="187">
        <f t="shared" si="19"/>
        <v>0</v>
      </c>
      <c r="J99" s="186"/>
      <c r="K99" s="187">
        <f t="shared" si="20"/>
        <v>0</v>
      </c>
      <c r="L99" s="187">
        <v>21</v>
      </c>
      <c r="M99" s="187">
        <f t="shared" si="21"/>
        <v>0</v>
      </c>
      <c r="N99" s="187">
        <v>1.0999999999999999E-2</v>
      </c>
      <c r="O99" s="187">
        <f t="shared" si="22"/>
        <v>0.13</v>
      </c>
      <c r="P99" s="187">
        <v>0</v>
      </c>
      <c r="Q99" s="187">
        <f t="shared" si="23"/>
        <v>0</v>
      </c>
      <c r="R99" s="188"/>
      <c r="S99" s="187" t="s">
        <v>140</v>
      </c>
      <c r="T99" s="166"/>
      <c r="U99" s="166"/>
      <c r="V99" s="166"/>
      <c r="W99" s="166"/>
      <c r="X99" s="166"/>
      <c r="Y99" s="166"/>
      <c r="Z99" s="166"/>
      <c r="AA99" s="166"/>
      <c r="AB99" s="166"/>
      <c r="AC99" s="166"/>
      <c r="AD99" s="166"/>
      <c r="AE99" s="166" t="s">
        <v>211</v>
      </c>
      <c r="AF99" s="166"/>
      <c r="AG99" s="166"/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x14ac:dyDescent="0.2">
      <c r="A100" s="173" t="s">
        <v>93</v>
      </c>
      <c r="B100" s="178" t="s">
        <v>62</v>
      </c>
      <c r="C100" s="204" t="s">
        <v>63</v>
      </c>
      <c r="D100" s="180"/>
      <c r="E100" s="183"/>
      <c r="F100" s="189"/>
      <c r="G100" s="189">
        <f>SUM(G101:G146)</f>
        <v>0</v>
      </c>
      <c r="H100" s="189"/>
      <c r="I100" s="189">
        <f>SUM(I101:I146)</f>
        <v>0</v>
      </c>
      <c r="J100" s="189"/>
      <c r="K100" s="189">
        <f>SUM(K101:K146)</f>
        <v>0</v>
      </c>
      <c r="L100" s="189"/>
      <c r="M100" s="189">
        <f>SUM(M101:M146)</f>
        <v>0</v>
      </c>
      <c r="N100" s="189"/>
      <c r="O100" s="189">
        <f>SUM(O101:O146)</f>
        <v>63.59999999999998</v>
      </c>
      <c r="P100" s="189"/>
      <c r="Q100" s="189">
        <f>SUM(Q101:Q146)</f>
        <v>0</v>
      </c>
      <c r="R100" s="190"/>
      <c r="S100" s="189"/>
      <c r="AE100" t="s">
        <v>94</v>
      </c>
    </row>
    <row r="101" spans="1:60" ht="33.75" outlineLevel="1" x14ac:dyDescent="0.2">
      <c r="A101" s="167">
        <v>90</v>
      </c>
      <c r="B101" s="177" t="s">
        <v>293</v>
      </c>
      <c r="C101" s="203" t="s">
        <v>294</v>
      </c>
      <c r="D101" s="179" t="s">
        <v>138</v>
      </c>
      <c r="E101" s="182">
        <v>4</v>
      </c>
      <c r="F101" s="186"/>
      <c r="G101" s="187">
        <f t="shared" ref="G101:G146" si="24">ROUND(E101*F101,2)</f>
        <v>0</v>
      </c>
      <c r="H101" s="186"/>
      <c r="I101" s="187">
        <f t="shared" ref="I101:I146" si="25">ROUND(E101*H101,2)</f>
        <v>0</v>
      </c>
      <c r="J101" s="186"/>
      <c r="K101" s="187">
        <f t="shared" ref="K101:K146" si="26">ROUND(E101*J101,2)</f>
        <v>0</v>
      </c>
      <c r="L101" s="187">
        <v>21</v>
      </c>
      <c r="M101" s="187">
        <f t="shared" ref="M101:M146" si="27">G101*(1+L101/100)</f>
        <v>0</v>
      </c>
      <c r="N101" s="187">
        <v>3.5207999999999999</v>
      </c>
      <c r="O101" s="187">
        <f t="shared" ref="O101:O146" si="28">ROUND(E101*N101,2)</f>
        <v>14.08</v>
      </c>
      <c r="P101" s="187">
        <v>0</v>
      </c>
      <c r="Q101" s="187">
        <f t="shared" ref="Q101:Q146" si="29">ROUND(E101*P101,2)</f>
        <v>0</v>
      </c>
      <c r="R101" s="188" t="s">
        <v>295</v>
      </c>
      <c r="S101" s="187" t="s">
        <v>99</v>
      </c>
      <c r="T101" s="166"/>
      <c r="U101" s="166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 t="s">
        <v>100</v>
      </c>
      <c r="AF101" s="166"/>
      <c r="AG101" s="166"/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outlineLevel="1" x14ac:dyDescent="0.2">
      <c r="A102" s="167">
        <v>91</v>
      </c>
      <c r="B102" s="177" t="s">
        <v>296</v>
      </c>
      <c r="C102" s="203" t="s">
        <v>297</v>
      </c>
      <c r="D102" s="179" t="s">
        <v>268</v>
      </c>
      <c r="E102" s="182">
        <v>30</v>
      </c>
      <c r="F102" s="186"/>
      <c r="G102" s="187">
        <f t="shared" si="24"/>
        <v>0</v>
      </c>
      <c r="H102" s="186"/>
      <c r="I102" s="187">
        <f t="shared" si="25"/>
        <v>0</v>
      </c>
      <c r="J102" s="186"/>
      <c r="K102" s="187">
        <f t="shared" si="26"/>
        <v>0</v>
      </c>
      <c r="L102" s="187">
        <v>21</v>
      </c>
      <c r="M102" s="187">
        <f t="shared" si="27"/>
        <v>0</v>
      </c>
      <c r="N102" s="187">
        <v>0</v>
      </c>
      <c r="O102" s="187">
        <f t="shared" si="28"/>
        <v>0</v>
      </c>
      <c r="P102" s="187">
        <v>0</v>
      </c>
      <c r="Q102" s="187">
        <f t="shared" si="29"/>
        <v>0</v>
      </c>
      <c r="R102" s="188" t="s">
        <v>295</v>
      </c>
      <c r="S102" s="187" t="s">
        <v>99</v>
      </c>
      <c r="T102" s="166"/>
      <c r="U102" s="166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 t="s">
        <v>100</v>
      </c>
      <c r="AF102" s="166"/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outlineLevel="1" x14ac:dyDescent="0.2">
      <c r="A103" s="167">
        <v>92</v>
      </c>
      <c r="B103" s="177" t="s">
        <v>298</v>
      </c>
      <c r="C103" s="203" t="s">
        <v>299</v>
      </c>
      <c r="D103" s="179" t="s">
        <v>268</v>
      </c>
      <c r="E103" s="182">
        <v>16</v>
      </c>
      <c r="F103" s="186"/>
      <c r="G103" s="187">
        <f t="shared" si="24"/>
        <v>0</v>
      </c>
      <c r="H103" s="186"/>
      <c r="I103" s="187">
        <f t="shared" si="25"/>
        <v>0</v>
      </c>
      <c r="J103" s="186"/>
      <c r="K103" s="187">
        <f t="shared" si="26"/>
        <v>0</v>
      </c>
      <c r="L103" s="187">
        <v>21</v>
      </c>
      <c r="M103" s="187">
        <f t="shared" si="27"/>
        <v>0</v>
      </c>
      <c r="N103" s="187">
        <v>0</v>
      </c>
      <c r="O103" s="187">
        <f t="shared" si="28"/>
        <v>0</v>
      </c>
      <c r="P103" s="187">
        <v>0</v>
      </c>
      <c r="Q103" s="187">
        <f t="shared" si="29"/>
        <v>0</v>
      </c>
      <c r="R103" s="188" t="s">
        <v>295</v>
      </c>
      <c r="S103" s="187" t="s">
        <v>99</v>
      </c>
      <c r="T103" s="166"/>
      <c r="U103" s="166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 t="s">
        <v>100</v>
      </c>
      <c r="AF103" s="166"/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 x14ac:dyDescent="0.2">
      <c r="A104" s="167">
        <v>93</v>
      </c>
      <c r="B104" s="177" t="s">
        <v>300</v>
      </c>
      <c r="C104" s="203" t="s">
        <v>301</v>
      </c>
      <c r="D104" s="179" t="s">
        <v>268</v>
      </c>
      <c r="E104" s="182">
        <v>74</v>
      </c>
      <c r="F104" s="186"/>
      <c r="G104" s="187">
        <f t="shared" si="24"/>
        <v>0</v>
      </c>
      <c r="H104" s="186"/>
      <c r="I104" s="187">
        <f t="shared" si="25"/>
        <v>0</v>
      </c>
      <c r="J104" s="186"/>
      <c r="K104" s="187">
        <f t="shared" si="26"/>
        <v>0</v>
      </c>
      <c r="L104" s="187">
        <v>21</v>
      </c>
      <c r="M104" s="187">
        <f t="shared" si="27"/>
        <v>0</v>
      </c>
      <c r="N104" s="187">
        <v>1.0000000000000001E-5</v>
      </c>
      <c r="O104" s="187">
        <f t="shared" si="28"/>
        <v>0</v>
      </c>
      <c r="P104" s="187">
        <v>0</v>
      </c>
      <c r="Q104" s="187">
        <f t="shared" si="29"/>
        <v>0</v>
      </c>
      <c r="R104" s="188" t="s">
        <v>295</v>
      </c>
      <c r="S104" s="187" t="s">
        <v>99</v>
      </c>
      <c r="T104" s="166"/>
      <c r="U104" s="166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 t="s">
        <v>100</v>
      </c>
      <c r="AF104" s="166"/>
      <c r="AG104" s="166"/>
      <c r="AH104" s="166"/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outlineLevel="1" x14ac:dyDescent="0.2">
      <c r="A105" s="167">
        <v>94</v>
      </c>
      <c r="B105" s="177" t="s">
        <v>302</v>
      </c>
      <c r="C105" s="203" t="s">
        <v>303</v>
      </c>
      <c r="D105" s="179" t="s">
        <v>138</v>
      </c>
      <c r="E105" s="182">
        <v>22</v>
      </c>
      <c r="F105" s="186"/>
      <c r="G105" s="187">
        <f t="shared" si="24"/>
        <v>0</v>
      </c>
      <c r="H105" s="186"/>
      <c r="I105" s="187">
        <f t="shared" si="25"/>
        <v>0</v>
      </c>
      <c r="J105" s="186"/>
      <c r="K105" s="187">
        <f t="shared" si="26"/>
        <v>0</v>
      </c>
      <c r="L105" s="187">
        <v>21</v>
      </c>
      <c r="M105" s="187">
        <f t="shared" si="27"/>
        <v>0</v>
      </c>
      <c r="N105" s="187">
        <v>3.0000000000000001E-5</v>
      </c>
      <c r="O105" s="187">
        <f t="shared" si="28"/>
        <v>0</v>
      </c>
      <c r="P105" s="187">
        <v>0</v>
      </c>
      <c r="Q105" s="187">
        <f t="shared" si="29"/>
        <v>0</v>
      </c>
      <c r="R105" s="188" t="s">
        <v>295</v>
      </c>
      <c r="S105" s="187" t="s">
        <v>99</v>
      </c>
      <c r="T105" s="166"/>
      <c r="U105" s="166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 t="s">
        <v>100</v>
      </c>
      <c r="AF105" s="166"/>
      <c r="AG105" s="166"/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outlineLevel="1" x14ac:dyDescent="0.2">
      <c r="A106" s="167">
        <v>95</v>
      </c>
      <c r="B106" s="177" t="s">
        <v>304</v>
      </c>
      <c r="C106" s="203" t="s">
        <v>305</v>
      </c>
      <c r="D106" s="179" t="s">
        <v>138</v>
      </c>
      <c r="E106" s="182">
        <v>1</v>
      </c>
      <c r="F106" s="186"/>
      <c r="G106" s="187">
        <f t="shared" si="24"/>
        <v>0</v>
      </c>
      <c r="H106" s="186"/>
      <c r="I106" s="187">
        <f t="shared" si="25"/>
        <v>0</v>
      </c>
      <c r="J106" s="186"/>
      <c r="K106" s="187">
        <f t="shared" si="26"/>
        <v>0</v>
      </c>
      <c r="L106" s="187">
        <v>21</v>
      </c>
      <c r="M106" s="187">
        <f t="shared" si="27"/>
        <v>0</v>
      </c>
      <c r="N106" s="187">
        <v>2.3000000000000001E-4</v>
      </c>
      <c r="O106" s="187">
        <f t="shared" si="28"/>
        <v>0</v>
      </c>
      <c r="P106" s="187">
        <v>0</v>
      </c>
      <c r="Q106" s="187">
        <f t="shared" si="29"/>
        <v>0</v>
      </c>
      <c r="R106" s="188" t="s">
        <v>295</v>
      </c>
      <c r="S106" s="187" t="s">
        <v>99</v>
      </c>
      <c r="T106" s="166"/>
      <c r="U106" s="166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 t="s">
        <v>100</v>
      </c>
      <c r="AF106" s="166"/>
      <c r="AG106" s="166"/>
      <c r="AH106" s="166"/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outlineLevel="1" x14ac:dyDescent="0.2">
      <c r="A107" s="167">
        <v>96</v>
      </c>
      <c r="B107" s="177" t="s">
        <v>306</v>
      </c>
      <c r="C107" s="203" t="s">
        <v>307</v>
      </c>
      <c r="D107" s="179" t="s">
        <v>138</v>
      </c>
      <c r="E107" s="182">
        <v>1</v>
      </c>
      <c r="F107" s="186"/>
      <c r="G107" s="187">
        <f t="shared" si="24"/>
        <v>0</v>
      </c>
      <c r="H107" s="186"/>
      <c r="I107" s="187">
        <f t="shared" si="25"/>
        <v>0</v>
      </c>
      <c r="J107" s="186"/>
      <c r="K107" s="187">
        <f t="shared" si="26"/>
        <v>0</v>
      </c>
      <c r="L107" s="187">
        <v>21</v>
      </c>
      <c r="M107" s="187">
        <f t="shared" si="27"/>
        <v>0</v>
      </c>
      <c r="N107" s="187">
        <v>0</v>
      </c>
      <c r="O107" s="187">
        <f t="shared" si="28"/>
        <v>0</v>
      </c>
      <c r="P107" s="187">
        <v>0</v>
      </c>
      <c r="Q107" s="187">
        <f t="shared" si="29"/>
        <v>0</v>
      </c>
      <c r="R107" s="188" t="s">
        <v>295</v>
      </c>
      <c r="S107" s="187" t="s">
        <v>99</v>
      </c>
      <c r="T107" s="166"/>
      <c r="U107" s="166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 t="s">
        <v>100</v>
      </c>
      <c r="AF107" s="166"/>
      <c r="AG107" s="166"/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 x14ac:dyDescent="0.2">
      <c r="A108" s="167">
        <v>97</v>
      </c>
      <c r="B108" s="177" t="s">
        <v>308</v>
      </c>
      <c r="C108" s="203" t="s">
        <v>309</v>
      </c>
      <c r="D108" s="179" t="s">
        <v>138</v>
      </c>
      <c r="E108" s="182">
        <v>1</v>
      </c>
      <c r="F108" s="186"/>
      <c r="G108" s="187">
        <f t="shared" si="24"/>
        <v>0</v>
      </c>
      <c r="H108" s="186"/>
      <c r="I108" s="187">
        <f t="shared" si="25"/>
        <v>0</v>
      </c>
      <c r="J108" s="186"/>
      <c r="K108" s="187">
        <f t="shared" si="26"/>
        <v>0</v>
      </c>
      <c r="L108" s="187">
        <v>21</v>
      </c>
      <c r="M108" s="187">
        <f t="shared" si="27"/>
        <v>0</v>
      </c>
      <c r="N108" s="187">
        <v>24.914020000000001</v>
      </c>
      <c r="O108" s="187">
        <f t="shared" si="28"/>
        <v>24.91</v>
      </c>
      <c r="P108" s="187">
        <v>0</v>
      </c>
      <c r="Q108" s="187">
        <f t="shared" si="29"/>
        <v>0</v>
      </c>
      <c r="R108" s="188" t="s">
        <v>295</v>
      </c>
      <c r="S108" s="187" t="s">
        <v>99</v>
      </c>
      <c r="T108" s="166"/>
      <c r="U108" s="166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 t="s">
        <v>100</v>
      </c>
      <c r="AF108" s="166"/>
      <c r="AG108" s="166"/>
      <c r="AH108" s="166"/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 x14ac:dyDescent="0.2">
      <c r="A109" s="167">
        <v>98</v>
      </c>
      <c r="B109" s="177" t="s">
        <v>310</v>
      </c>
      <c r="C109" s="203" t="s">
        <v>311</v>
      </c>
      <c r="D109" s="179" t="s">
        <v>138</v>
      </c>
      <c r="E109" s="182">
        <v>4</v>
      </c>
      <c r="F109" s="186"/>
      <c r="G109" s="187">
        <f t="shared" si="24"/>
        <v>0</v>
      </c>
      <c r="H109" s="186"/>
      <c r="I109" s="187">
        <f t="shared" si="25"/>
        <v>0</v>
      </c>
      <c r="J109" s="186"/>
      <c r="K109" s="187">
        <f t="shared" si="26"/>
        <v>0</v>
      </c>
      <c r="L109" s="187">
        <v>21</v>
      </c>
      <c r="M109" s="187">
        <f t="shared" si="27"/>
        <v>0</v>
      </c>
      <c r="N109" s="187">
        <v>3.5819999999999998E-2</v>
      </c>
      <c r="O109" s="187">
        <f t="shared" si="28"/>
        <v>0.14000000000000001</v>
      </c>
      <c r="P109" s="187">
        <v>0</v>
      </c>
      <c r="Q109" s="187">
        <f t="shared" si="29"/>
        <v>0</v>
      </c>
      <c r="R109" s="188" t="s">
        <v>295</v>
      </c>
      <c r="S109" s="187" t="s">
        <v>99</v>
      </c>
      <c r="T109" s="166"/>
      <c r="U109" s="166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 t="s">
        <v>100</v>
      </c>
      <c r="AF109" s="166"/>
      <c r="AG109" s="166"/>
      <c r="AH109" s="166"/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outlineLevel="1" x14ac:dyDescent="0.2">
      <c r="A110" s="167">
        <v>99</v>
      </c>
      <c r="B110" s="177" t="s">
        <v>312</v>
      </c>
      <c r="C110" s="203" t="s">
        <v>313</v>
      </c>
      <c r="D110" s="179" t="s">
        <v>138</v>
      </c>
      <c r="E110" s="182">
        <v>4</v>
      </c>
      <c r="F110" s="186"/>
      <c r="G110" s="187">
        <f t="shared" si="24"/>
        <v>0</v>
      </c>
      <c r="H110" s="186"/>
      <c r="I110" s="187">
        <f t="shared" si="25"/>
        <v>0</v>
      </c>
      <c r="J110" s="186"/>
      <c r="K110" s="187">
        <f t="shared" si="26"/>
        <v>0</v>
      </c>
      <c r="L110" s="187">
        <v>21</v>
      </c>
      <c r="M110" s="187">
        <f t="shared" si="27"/>
        <v>0</v>
      </c>
      <c r="N110" s="187">
        <v>2.2089799999999999</v>
      </c>
      <c r="O110" s="187">
        <f t="shared" si="28"/>
        <v>8.84</v>
      </c>
      <c r="P110" s="187">
        <v>0</v>
      </c>
      <c r="Q110" s="187">
        <f t="shared" si="29"/>
        <v>0</v>
      </c>
      <c r="R110" s="188" t="s">
        <v>295</v>
      </c>
      <c r="S110" s="187" t="s">
        <v>99</v>
      </c>
      <c r="T110" s="166"/>
      <c r="U110" s="166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 t="s">
        <v>100</v>
      </c>
      <c r="AF110" s="166"/>
      <c r="AG110" s="166"/>
      <c r="AH110" s="166"/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outlineLevel="1" x14ac:dyDescent="0.2">
      <c r="A111" s="167">
        <v>100</v>
      </c>
      <c r="B111" s="177" t="s">
        <v>314</v>
      </c>
      <c r="C111" s="203" t="s">
        <v>315</v>
      </c>
      <c r="D111" s="179" t="s">
        <v>138</v>
      </c>
      <c r="E111" s="182">
        <v>6</v>
      </c>
      <c r="F111" s="186"/>
      <c r="G111" s="187">
        <f t="shared" si="24"/>
        <v>0</v>
      </c>
      <c r="H111" s="186"/>
      <c r="I111" s="187">
        <f t="shared" si="25"/>
        <v>0</v>
      </c>
      <c r="J111" s="186"/>
      <c r="K111" s="187">
        <f t="shared" si="26"/>
        <v>0</v>
      </c>
      <c r="L111" s="187">
        <v>21</v>
      </c>
      <c r="M111" s="187">
        <f t="shared" si="27"/>
        <v>0</v>
      </c>
      <c r="N111" s="187">
        <v>0.14494000000000001</v>
      </c>
      <c r="O111" s="187">
        <f t="shared" si="28"/>
        <v>0.87</v>
      </c>
      <c r="P111" s="187">
        <v>0</v>
      </c>
      <c r="Q111" s="187">
        <f t="shared" si="29"/>
        <v>0</v>
      </c>
      <c r="R111" s="188" t="s">
        <v>295</v>
      </c>
      <c r="S111" s="187" t="s">
        <v>99</v>
      </c>
      <c r="T111" s="166"/>
      <c r="U111" s="166"/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 t="s">
        <v>100</v>
      </c>
      <c r="AF111" s="166"/>
      <c r="AG111" s="166"/>
      <c r="AH111" s="166"/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outlineLevel="1" x14ac:dyDescent="0.2">
      <c r="A112" s="167">
        <v>101</v>
      </c>
      <c r="B112" s="177" t="s">
        <v>316</v>
      </c>
      <c r="C112" s="203" t="s">
        <v>317</v>
      </c>
      <c r="D112" s="179" t="s">
        <v>138</v>
      </c>
      <c r="E112" s="182">
        <v>6</v>
      </c>
      <c r="F112" s="186"/>
      <c r="G112" s="187">
        <f t="shared" si="24"/>
        <v>0</v>
      </c>
      <c r="H112" s="186"/>
      <c r="I112" s="187">
        <f t="shared" si="25"/>
        <v>0</v>
      </c>
      <c r="J112" s="186"/>
      <c r="K112" s="187">
        <f t="shared" si="26"/>
        <v>0</v>
      </c>
      <c r="L112" s="187">
        <v>21</v>
      </c>
      <c r="M112" s="187">
        <f t="shared" si="27"/>
        <v>0</v>
      </c>
      <c r="N112" s="187">
        <v>9.3600000000000003E-3</v>
      </c>
      <c r="O112" s="187">
        <f t="shared" si="28"/>
        <v>0.06</v>
      </c>
      <c r="P112" s="187">
        <v>0</v>
      </c>
      <c r="Q112" s="187">
        <f t="shared" si="29"/>
        <v>0</v>
      </c>
      <c r="R112" s="188" t="s">
        <v>295</v>
      </c>
      <c r="S112" s="187" t="s">
        <v>99</v>
      </c>
      <c r="T112" s="166"/>
      <c r="U112" s="166"/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 t="s">
        <v>100</v>
      </c>
      <c r="AF112" s="166"/>
      <c r="AG112" s="166"/>
      <c r="AH112" s="166"/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outlineLevel="1" x14ac:dyDescent="0.2">
      <c r="A113" s="167">
        <v>102</v>
      </c>
      <c r="B113" s="177" t="s">
        <v>318</v>
      </c>
      <c r="C113" s="203" t="s">
        <v>319</v>
      </c>
      <c r="D113" s="179" t="s">
        <v>138</v>
      </c>
      <c r="E113" s="182">
        <v>1</v>
      </c>
      <c r="F113" s="186"/>
      <c r="G113" s="187">
        <f t="shared" si="24"/>
        <v>0</v>
      </c>
      <c r="H113" s="186"/>
      <c r="I113" s="187">
        <f t="shared" si="25"/>
        <v>0</v>
      </c>
      <c r="J113" s="186"/>
      <c r="K113" s="187">
        <f t="shared" si="26"/>
        <v>0</v>
      </c>
      <c r="L113" s="187">
        <v>21</v>
      </c>
      <c r="M113" s="187">
        <f t="shared" si="27"/>
        <v>0</v>
      </c>
      <c r="N113" s="187">
        <v>0.11178</v>
      </c>
      <c r="O113" s="187">
        <f t="shared" si="28"/>
        <v>0.11</v>
      </c>
      <c r="P113" s="187">
        <v>0</v>
      </c>
      <c r="Q113" s="187">
        <f t="shared" si="29"/>
        <v>0</v>
      </c>
      <c r="R113" s="188" t="s">
        <v>295</v>
      </c>
      <c r="S113" s="187" t="s">
        <v>99</v>
      </c>
      <c r="T113" s="166"/>
      <c r="U113" s="166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 t="s">
        <v>100</v>
      </c>
      <c r="AF113" s="166"/>
      <c r="AG113" s="166"/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outlineLevel="1" x14ac:dyDescent="0.2">
      <c r="A114" s="167">
        <v>103</v>
      </c>
      <c r="B114" s="177" t="s">
        <v>271</v>
      </c>
      <c r="C114" s="203" t="s">
        <v>272</v>
      </c>
      <c r="D114" s="179" t="s">
        <v>138</v>
      </c>
      <c r="E114" s="182">
        <v>5</v>
      </c>
      <c r="F114" s="186"/>
      <c r="G114" s="187">
        <f t="shared" si="24"/>
        <v>0</v>
      </c>
      <c r="H114" s="186"/>
      <c r="I114" s="187">
        <f t="shared" si="25"/>
        <v>0</v>
      </c>
      <c r="J114" s="186"/>
      <c r="K114" s="187">
        <f t="shared" si="26"/>
        <v>0</v>
      </c>
      <c r="L114" s="187">
        <v>21</v>
      </c>
      <c r="M114" s="187">
        <f t="shared" si="27"/>
        <v>0</v>
      </c>
      <c r="N114" s="187">
        <v>7.1300000000000001E-3</v>
      </c>
      <c r="O114" s="187">
        <f t="shared" si="28"/>
        <v>0.04</v>
      </c>
      <c r="P114" s="187">
        <v>0</v>
      </c>
      <c r="Q114" s="187">
        <f t="shared" si="29"/>
        <v>0</v>
      </c>
      <c r="R114" s="188" t="s">
        <v>273</v>
      </c>
      <c r="S114" s="187" t="s">
        <v>99</v>
      </c>
      <c r="T114" s="166"/>
      <c r="U114" s="166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 t="s">
        <v>100</v>
      </c>
      <c r="AF114" s="166"/>
      <c r="AG114" s="166"/>
      <c r="AH114" s="166"/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ht="22.5" outlineLevel="1" x14ac:dyDescent="0.2">
      <c r="A115" s="167">
        <v>104</v>
      </c>
      <c r="B115" s="177" t="s">
        <v>320</v>
      </c>
      <c r="C115" s="203" t="s">
        <v>321</v>
      </c>
      <c r="D115" s="179" t="s">
        <v>138</v>
      </c>
      <c r="E115" s="182">
        <v>4</v>
      </c>
      <c r="F115" s="186"/>
      <c r="G115" s="187">
        <f t="shared" si="24"/>
        <v>0</v>
      </c>
      <c r="H115" s="186"/>
      <c r="I115" s="187">
        <f t="shared" si="25"/>
        <v>0</v>
      </c>
      <c r="J115" s="186"/>
      <c r="K115" s="187">
        <f t="shared" si="26"/>
        <v>0</v>
      </c>
      <c r="L115" s="187">
        <v>21</v>
      </c>
      <c r="M115" s="187">
        <f t="shared" si="27"/>
        <v>0</v>
      </c>
      <c r="N115" s="187">
        <v>7.6429999999999998E-2</v>
      </c>
      <c r="O115" s="187">
        <f t="shared" si="28"/>
        <v>0.31</v>
      </c>
      <c r="P115" s="187">
        <v>0</v>
      </c>
      <c r="Q115" s="187">
        <f t="shared" si="29"/>
        <v>0</v>
      </c>
      <c r="R115" s="188" t="s">
        <v>322</v>
      </c>
      <c r="S115" s="187" t="s">
        <v>99</v>
      </c>
      <c r="T115" s="166"/>
      <c r="U115" s="166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 t="s">
        <v>100</v>
      </c>
      <c r="AF115" s="166"/>
      <c r="AG115" s="166"/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 x14ac:dyDescent="0.2">
      <c r="A116" s="167">
        <v>105</v>
      </c>
      <c r="B116" s="177" t="s">
        <v>323</v>
      </c>
      <c r="C116" s="203" t="s">
        <v>324</v>
      </c>
      <c r="D116" s="179" t="s">
        <v>325</v>
      </c>
      <c r="E116" s="182">
        <v>1</v>
      </c>
      <c r="F116" s="186"/>
      <c r="G116" s="187">
        <f t="shared" si="24"/>
        <v>0</v>
      </c>
      <c r="H116" s="186"/>
      <c r="I116" s="187">
        <f t="shared" si="25"/>
        <v>0</v>
      </c>
      <c r="J116" s="186"/>
      <c r="K116" s="187">
        <f t="shared" si="26"/>
        <v>0</v>
      </c>
      <c r="L116" s="187">
        <v>21</v>
      </c>
      <c r="M116" s="187">
        <f t="shared" si="27"/>
        <v>0</v>
      </c>
      <c r="N116" s="187">
        <v>1.1299999999999999E-3</v>
      </c>
      <c r="O116" s="187">
        <f t="shared" si="28"/>
        <v>0</v>
      </c>
      <c r="P116" s="187">
        <v>0</v>
      </c>
      <c r="Q116" s="187">
        <f t="shared" si="29"/>
        <v>0</v>
      </c>
      <c r="R116" s="188" t="s">
        <v>326</v>
      </c>
      <c r="S116" s="187" t="s">
        <v>99</v>
      </c>
      <c r="T116" s="166"/>
      <c r="U116" s="166"/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 t="s">
        <v>100</v>
      </c>
      <c r="AF116" s="166"/>
      <c r="AG116" s="166"/>
      <c r="AH116" s="166"/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outlineLevel="1" x14ac:dyDescent="0.2">
      <c r="A117" s="167">
        <v>106</v>
      </c>
      <c r="B117" s="177" t="s">
        <v>327</v>
      </c>
      <c r="C117" s="203" t="s">
        <v>328</v>
      </c>
      <c r="D117" s="179" t="s">
        <v>138</v>
      </c>
      <c r="E117" s="182">
        <v>1</v>
      </c>
      <c r="F117" s="186"/>
      <c r="G117" s="187">
        <f t="shared" si="24"/>
        <v>0</v>
      </c>
      <c r="H117" s="186"/>
      <c r="I117" s="187">
        <f t="shared" si="25"/>
        <v>0</v>
      </c>
      <c r="J117" s="186"/>
      <c r="K117" s="187">
        <f t="shared" si="26"/>
        <v>0</v>
      </c>
      <c r="L117" s="187">
        <v>21</v>
      </c>
      <c r="M117" s="187">
        <f t="shared" si="27"/>
        <v>0</v>
      </c>
      <c r="N117" s="187">
        <v>0</v>
      </c>
      <c r="O117" s="187">
        <f t="shared" si="28"/>
        <v>0</v>
      </c>
      <c r="P117" s="187">
        <v>0</v>
      </c>
      <c r="Q117" s="187">
        <f t="shared" si="29"/>
        <v>0</v>
      </c>
      <c r="R117" s="188" t="s">
        <v>329</v>
      </c>
      <c r="S117" s="187" t="s">
        <v>99</v>
      </c>
      <c r="T117" s="166"/>
      <c r="U117" s="166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 t="s">
        <v>100</v>
      </c>
      <c r="AF117" s="166"/>
      <c r="AG117" s="166"/>
      <c r="AH117" s="166"/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outlineLevel="1" x14ac:dyDescent="0.2">
      <c r="A118" s="167">
        <v>107</v>
      </c>
      <c r="B118" s="177" t="s">
        <v>330</v>
      </c>
      <c r="C118" s="203" t="s">
        <v>331</v>
      </c>
      <c r="D118" s="179" t="s">
        <v>138</v>
      </c>
      <c r="E118" s="182">
        <v>1</v>
      </c>
      <c r="F118" s="186"/>
      <c r="G118" s="187">
        <f t="shared" si="24"/>
        <v>0</v>
      </c>
      <c r="H118" s="186"/>
      <c r="I118" s="187">
        <f t="shared" si="25"/>
        <v>0</v>
      </c>
      <c r="J118" s="186"/>
      <c r="K118" s="187">
        <f t="shared" si="26"/>
        <v>0</v>
      </c>
      <c r="L118" s="187">
        <v>21</v>
      </c>
      <c r="M118" s="187">
        <f t="shared" si="27"/>
        <v>0</v>
      </c>
      <c r="N118" s="187">
        <v>0</v>
      </c>
      <c r="O118" s="187">
        <f t="shared" si="28"/>
        <v>0</v>
      </c>
      <c r="P118" s="187">
        <v>0</v>
      </c>
      <c r="Q118" s="187">
        <f t="shared" si="29"/>
        <v>0</v>
      </c>
      <c r="R118" s="188" t="s">
        <v>332</v>
      </c>
      <c r="S118" s="187" t="s">
        <v>99</v>
      </c>
      <c r="T118" s="166"/>
      <c r="U118" s="166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 t="s">
        <v>100</v>
      </c>
      <c r="AF118" s="166"/>
      <c r="AG118" s="166"/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outlineLevel="1" x14ac:dyDescent="0.2">
      <c r="A119" s="167">
        <v>108</v>
      </c>
      <c r="B119" s="177" t="s">
        <v>333</v>
      </c>
      <c r="C119" s="203" t="s">
        <v>334</v>
      </c>
      <c r="D119" s="179" t="s">
        <v>138</v>
      </c>
      <c r="E119" s="182">
        <v>1</v>
      </c>
      <c r="F119" s="186"/>
      <c r="G119" s="187">
        <f t="shared" si="24"/>
        <v>0</v>
      </c>
      <c r="H119" s="186"/>
      <c r="I119" s="187">
        <f t="shared" si="25"/>
        <v>0</v>
      </c>
      <c r="J119" s="186"/>
      <c r="K119" s="187">
        <f t="shared" si="26"/>
        <v>0</v>
      </c>
      <c r="L119" s="187">
        <v>21</v>
      </c>
      <c r="M119" s="187">
        <f t="shared" si="27"/>
        <v>0</v>
      </c>
      <c r="N119" s="187">
        <v>0</v>
      </c>
      <c r="O119" s="187">
        <f t="shared" si="28"/>
        <v>0</v>
      </c>
      <c r="P119" s="187">
        <v>0</v>
      </c>
      <c r="Q119" s="187">
        <f t="shared" si="29"/>
        <v>0</v>
      </c>
      <c r="R119" s="188" t="s">
        <v>332</v>
      </c>
      <c r="S119" s="187" t="s">
        <v>99</v>
      </c>
      <c r="T119" s="166"/>
      <c r="U119" s="166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 t="s">
        <v>100</v>
      </c>
      <c r="AF119" s="166"/>
      <c r="AG119" s="166"/>
      <c r="AH119" s="166"/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</row>
    <row r="120" spans="1:60" outlineLevel="1" x14ac:dyDescent="0.2">
      <c r="A120" s="167">
        <v>109</v>
      </c>
      <c r="B120" s="177" t="s">
        <v>335</v>
      </c>
      <c r="C120" s="203" t="s">
        <v>336</v>
      </c>
      <c r="D120" s="179" t="s">
        <v>138</v>
      </c>
      <c r="E120" s="182">
        <v>1</v>
      </c>
      <c r="F120" s="186"/>
      <c r="G120" s="187">
        <f t="shared" si="24"/>
        <v>0</v>
      </c>
      <c r="H120" s="186"/>
      <c r="I120" s="187">
        <f t="shared" si="25"/>
        <v>0</v>
      </c>
      <c r="J120" s="186"/>
      <c r="K120" s="187">
        <f t="shared" si="26"/>
        <v>0</v>
      </c>
      <c r="L120" s="187">
        <v>21</v>
      </c>
      <c r="M120" s="187">
        <f t="shared" si="27"/>
        <v>0</v>
      </c>
      <c r="N120" s="187">
        <v>0</v>
      </c>
      <c r="O120" s="187">
        <f t="shared" si="28"/>
        <v>0</v>
      </c>
      <c r="P120" s="187">
        <v>0</v>
      </c>
      <c r="Q120" s="187">
        <f t="shared" si="29"/>
        <v>0</v>
      </c>
      <c r="R120" s="188" t="s">
        <v>210</v>
      </c>
      <c r="S120" s="187" t="s">
        <v>99</v>
      </c>
      <c r="T120" s="166"/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 t="s">
        <v>211</v>
      </c>
      <c r="AF120" s="166"/>
      <c r="AG120" s="166"/>
      <c r="AH120" s="166"/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 outlineLevel="1" x14ac:dyDescent="0.2">
      <c r="A121" s="167">
        <v>110</v>
      </c>
      <c r="B121" s="177" t="s">
        <v>337</v>
      </c>
      <c r="C121" s="203" t="s">
        <v>338</v>
      </c>
      <c r="D121" s="179" t="s">
        <v>138</v>
      </c>
      <c r="E121" s="182">
        <v>16</v>
      </c>
      <c r="F121" s="186"/>
      <c r="G121" s="187">
        <f t="shared" si="24"/>
        <v>0</v>
      </c>
      <c r="H121" s="186"/>
      <c r="I121" s="187">
        <f t="shared" si="25"/>
        <v>0</v>
      </c>
      <c r="J121" s="186"/>
      <c r="K121" s="187">
        <f t="shared" si="26"/>
        <v>0</v>
      </c>
      <c r="L121" s="187">
        <v>21</v>
      </c>
      <c r="M121" s="187">
        <f t="shared" si="27"/>
        <v>0</v>
      </c>
      <c r="N121" s="187">
        <v>3.2100000000000002E-3</v>
      </c>
      <c r="O121" s="187">
        <f t="shared" si="28"/>
        <v>0.05</v>
      </c>
      <c r="P121" s="187">
        <v>0</v>
      </c>
      <c r="Q121" s="187">
        <f t="shared" si="29"/>
        <v>0</v>
      </c>
      <c r="R121" s="188" t="s">
        <v>210</v>
      </c>
      <c r="S121" s="187" t="s">
        <v>99</v>
      </c>
      <c r="T121" s="166"/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 t="s">
        <v>211</v>
      </c>
      <c r="AF121" s="166"/>
      <c r="AG121" s="166"/>
      <c r="AH121" s="166"/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outlineLevel="1" x14ac:dyDescent="0.2">
      <c r="A122" s="167">
        <v>111</v>
      </c>
      <c r="B122" s="177" t="s">
        <v>339</v>
      </c>
      <c r="C122" s="203" t="s">
        <v>340</v>
      </c>
      <c r="D122" s="179" t="s">
        <v>138</v>
      </c>
      <c r="E122" s="182">
        <v>74</v>
      </c>
      <c r="F122" s="186"/>
      <c r="G122" s="187">
        <f t="shared" si="24"/>
        <v>0</v>
      </c>
      <c r="H122" s="186"/>
      <c r="I122" s="187">
        <f t="shared" si="25"/>
        <v>0</v>
      </c>
      <c r="J122" s="186"/>
      <c r="K122" s="187">
        <f t="shared" si="26"/>
        <v>0</v>
      </c>
      <c r="L122" s="187">
        <v>21</v>
      </c>
      <c r="M122" s="187">
        <f t="shared" si="27"/>
        <v>0</v>
      </c>
      <c r="N122" s="187">
        <v>5.0400000000000002E-3</v>
      </c>
      <c r="O122" s="187">
        <f t="shared" si="28"/>
        <v>0.37</v>
      </c>
      <c r="P122" s="187">
        <v>0</v>
      </c>
      <c r="Q122" s="187">
        <f t="shared" si="29"/>
        <v>0</v>
      </c>
      <c r="R122" s="188" t="s">
        <v>210</v>
      </c>
      <c r="S122" s="187" t="s">
        <v>99</v>
      </c>
      <c r="T122" s="166"/>
      <c r="U122" s="166"/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 t="s">
        <v>211</v>
      </c>
      <c r="AF122" s="166"/>
      <c r="AG122" s="166"/>
      <c r="AH122" s="166"/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outlineLevel="1" x14ac:dyDescent="0.2">
      <c r="A123" s="167">
        <v>112</v>
      </c>
      <c r="B123" s="177" t="s">
        <v>341</v>
      </c>
      <c r="C123" s="203" t="s">
        <v>342</v>
      </c>
      <c r="D123" s="179" t="s">
        <v>343</v>
      </c>
      <c r="E123" s="182">
        <v>30</v>
      </c>
      <c r="F123" s="186"/>
      <c r="G123" s="187">
        <f t="shared" si="24"/>
        <v>0</v>
      </c>
      <c r="H123" s="186"/>
      <c r="I123" s="187">
        <f t="shared" si="25"/>
        <v>0</v>
      </c>
      <c r="J123" s="186"/>
      <c r="K123" s="187">
        <f t="shared" si="26"/>
        <v>0</v>
      </c>
      <c r="L123" s="187">
        <v>21</v>
      </c>
      <c r="M123" s="187">
        <f t="shared" si="27"/>
        <v>0</v>
      </c>
      <c r="N123" s="187">
        <v>4.2999999999999999E-4</v>
      </c>
      <c r="O123" s="187">
        <f t="shared" si="28"/>
        <v>0.01</v>
      </c>
      <c r="P123" s="187">
        <v>0</v>
      </c>
      <c r="Q123" s="187">
        <f t="shared" si="29"/>
        <v>0</v>
      </c>
      <c r="R123" s="188" t="s">
        <v>210</v>
      </c>
      <c r="S123" s="187" t="s">
        <v>99</v>
      </c>
      <c r="T123" s="166"/>
      <c r="U123" s="166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 t="s">
        <v>211</v>
      </c>
      <c r="AF123" s="166"/>
      <c r="AG123" s="166"/>
      <c r="AH123" s="166"/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ht="22.5" outlineLevel="1" x14ac:dyDescent="0.2">
      <c r="A124" s="167">
        <v>113</v>
      </c>
      <c r="B124" s="177" t="s">
        <v>344</v>
      </c>
      <c r="C124" s="203" t="s">
        <v>345</v>
      </c>
      <c r="D124" s="179" t="s">
        <v>138</v>
      </c>
      <c r="E124" s="182">
        <v>8</v>
      </c>
      <c r="F124" s="186"/>
      <c r="G124" s="187">
        <f t="shared" si="24"/>
        <v>0</v>
      </c>
      <c r="H124" s="186"/>
      <c r="I124" s="187">
        <f t="shared" si="25"/>
        <v>0</v>
      </c>
      <c r="J124" s="186"/>
      <c r="K124" s="187">
        <f t="shared" si="26"/>
        <v>0</v>
      </c>
      <c r="L124" s="187">
        <v>21</v>
      </c>
      <c r="M124" s="187">
        <f t="shared" si="27"/>
        <v>0</v>
      </c>
      <c r="N124" s="187">
        <v>1.2700000000000001E-3</v>
      </c>
      <c r="O124" s="187">
        <f t="shared" si="28"/>
        <v>0.01</v>
      </c>
      <c r="P124" s="187">
        <v>0</v>
      </c>
      <c r="Q124" s="187">
        <f t="shared" si="29"/>
        <v>0</v>
      </c>
      <c r="R124" s="188" t="s">
        <v>210</v>
      </c>
      <c r="S124" s="187" t="s">
        <v>99</v>
      </c>
      <c r="T124" s="166"/>
      <c r="U124" s="166"/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 t="s">
        <v>211</v>
      </c>
      <c r="AF124" s="166"/>
      <c r="AG124" s="166"/>
      <c r="AH124" s="166"/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</row>
    <row r="125" spans="1:60" ht="22.5" outlineLevel="1" x14ac:dyDescent="0.2">
      <c r="A125" s="167">
        <v>114</v>
      </c>
      <c r="B125" s="177" t="s">
        <v>346</v>
      </c>
      <c r="C125" s="203" t="s">
        <v>347</v>
      </c>
      <c r="D125" s="179" t="s">
        <v>138</v>
      </c>
      <c r="E125" s="182">
        <v>8</v>
      </c>
      <c r="F125" s="186"/>
      <c r="G125" s="187">
        <f t="shared" si="24"/>
        <v>0</v>
      </c>
      <c r="H125" s="186"/>
      <c r="I125" s="187">
        <f t="shared" si="25"/>
        <v>0</v>
      </c>
      <c r="J125" s="186"/>
      <c r="K125" s="187">
        <f t="shared" si="26"/>
        <v>0</v>
      </c>
      <c r="L125" s="187">
        <v>21</v>
      </c>
      <c r="M125" s="187">
        <f t="shared" si="27"/>
        <v>0</v>
      </c>
      <c r="N125" s="187">
        <v>2.64E-3</v>
      </c>
      <c r="O125" s="187">
        <f t="shared" si="28"/>
        <v>0.02</v>
      </c>
      <c r="P125" s="187">
        <v>0</v>
      </c>
      <c r="Q125" s="187">
        <f t="shared" si="29"/>
        <v>0</v>
      </c>
      <c r="R125" s="188" t="s">
        <v>210</v>
      </c>
      <c r="S125" s="187" t="s">
        <v>99</v>
      </c>
      <c r="T125" s="166"/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 t="s">
        <v>211</v>
      </c>
      <c r="AF125" s="166"/>
      <c r="AG125" s="166"/>
      <c r="AH125" s="166"/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outlineLevel="1" x14ac:dyDescent="0.2">
      <c r="A126" s="167">
        <v>115</v>
      </c>
      <c r="B126" s="177" t="s">
        <v>348</v>
      </c>
      <c r="C126" s="203" t="s">
        <v>349</v>
      </c>
      <c r="D126" s="179" t="s">
        <v>138</v>
      </c>
      <c r="E126" s="182">
        <v>8</v>
      </c>
      <c r="F126" s="186"/>
      <c r="G126" s="187">
        <f t="shared" si="24"/>
        <v>0</v>
      </c>
      <c r="H126" s="186"/>
      <c r="I126" s="187">
        <f t="shared" si="25"/>
        <v>0</v>
      </c>
      <c r="J126" s="186"/>
      <c r="K126" s="187">
        <f t="shared" si="26"/>
        <v>0</v>
      </c>
      <c r="L126" s="187">
        <v>21</v>
      </c>
      <c r="M126" s="187">
        <f t="shared" si="27"/>
        <v>0</v>
      </c>
      <c r="N126" s="187">
        <v>9.3999999999999997E-4</v>
      </c>
      <c r="O126" s="187">
        <f t="shared" si="28"/>
        <v>0.01</v>
      </c>
      <c r="P126" s="187">
        <v>0</v>
      </c>
      <c r="Q126" s="187">
        <f t="shared" si="29"/>
        <v>0</v>
      </c>
      <c r="R126" s="188" t="s">
        <v>210</v>
      </c>
      <c r="S126" s="187" t="s">
        <v>99</v>
      </c>
      <c r="T126" s="166"/>
      <c r="U126" s="166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 t="s">
        <v>211</v>
      </c>
      <c r="AF126" s="166"/>
      <c r="AG126" s="166"/>
      <c r="AH126" s="166"/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 outlineLevel="1" x14ac:dyDescent="0.2">
      <c r="A127" s="167">
        <v>116</v>
      </c>
      <c r="B127" s="177" t="s">
        <v>350</v>
      </c>
      <c r="C127" s="203" t="s">
        <v>351</v>
      </c>
      <c r="D127" s="179" t="s">
        <v>138</v>
      </c>
      <c r="E127" s="182">
        <v>2</v>
      </c>
      <c r="F127" s="186"/>
      <c r="G127" s="187">
        <f t="shared" si="24"/>
        <v>0</v>
      </c>
      <c r="H127" s="186"/>
      <c r="I127" s="187">
        <f t="shared" si="25"/>
        <v>0</v>
      </c>
      <c r="J127" s="186"/>
      <c r="K127" s="187">
        <f t="shared" si="26"/>
        <v>0</v>
      </c>
      <c r="L127" s="187">
        <v>21</v>
      </c>
      <c r="M127" s="187">
        <f t="shared" si="27"/>
        <v>0</v>
      </c>
      <c r="N127" s="187">
        <v>1.1100000000000001E-3</v>
      </c>
      <c r="O127" s="187">
        <f t="shared" si="28"/>
        <v>0</v>
      </c>
      <c r="P127" s="187">
        <v>0</v>
      </c>
      <c r="Q127" s="187">
        <f t="shared" si="29"/>
        <v>0</v>
      </c>
      <c r="R127" s="188" t="s">
        <v>210</v>
      </c>
      <c r="S127" s="187" t="s">
        <v>99</v>
      </c>
      <c r="T127" s="166"/>
      <c r="U127" s="166"/>
      <c r="V127" s="166"/>
      <c r="W127" s="166"/>
      <c r="X127" s="166"/>
      <c r="Y127" s="166"/>
      <c r="Z127" s="166"/>
      <c r="AA127" s="166"/>
      <c r="AB127" s="166"/>
      <c r="AC127" s="166"/>
      <c r="AD127" s="166"/>
      <c r="AE127" s="166" t="s">
        <v>211</v>
      </c>
      <c r="AF127" s="166"/>
      <c r="AG127" s="166"/>
      <c r="AH127" s="166"/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</row>
    <row r="128" spans="1:60" outlineLevel="1" x14ac:dyDescent="0.2">
      <c r="A128" s="167">
        <v>117</v>
      </c>
      <c r="B128" s="177" t="s">
        <v>352</v>
      </c>
      <c r="C128" s="203" t="s">
        <v>353</v>
      </c>
      <c r="D128" s="179" t="s">
        <v>138</v>
      </c>
      <c r="E128" s="182">
        <v>1</v>
      </c>
      <c r="F128" s="186"/>
      <c r="G128" s="187">
        <f t="shared" si="24"/>
        <v>0</v>
      </c>
      <c r="H128" s="186"/>
      <c r="I128" s="187">
        <f t="shared" si="25"/>
        <v>0</v>
      </c>
      <c r="J128" s="186"/>
      <c r="K128" s="187">
        <f t="shared" si="26"/>
        <v>0</v>
      </c>
      <c r="L128" s="187">
        <v>21</v>
      </c>
      <c r="M128" s="187">
        <f t="shared" si="27"/>
        <v>0</v>
      </c>
      <c r="N128" s="187">
        <v>8.4999999999999995E-4</v>
      </c>
      <c r="O128" s="187">
        <f t="shared" si="28"/>
        <v>0</v>
      </c>
      <c r="P128" s="187">
        <v>0</v>
      </c>
      <c r="Q128" s="187">
        <f t="shared" si="29"/>
        <v>0</v>
      </c>
      <c r="R128" s="188"/>
      <c r="S128" s="187" t="s">
        <v>140</v>
      </c>
      <c r="T128" s="166"/>
      <c r="U128" s="166"/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 t="s">
        <v>211</v>
      </c>
      <c r="AF128" s="166"/>
      <c r="AG128" s="166"/>
      <c r="AH128" s="166"/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</row>
    <row r="129" spans="1:60" outlineLevel="1" x14ac:dyDescent="0.2">
      <c r="A129" s="167">
        <v>118</v>
      </c>
      <c r="B129" s="177" t="s">
        <v>354</v>
      </c>
      <c r="C129" s="203" t="s">
        <v>355</v>
      </c>
      <c r="D129" s="179" t="s">
        <v>138</v>
      </c>
      <c r="E129" s="182">
        <v>1</v>
      </c>
      <c r="F129" s="186"/>
      <c r="G129" s="187">
        <f t="shared" si="24"/>
        <v>0</v>
      </c>
      <c r="H129" s="186"/>
      <c r="I129" s="187">
        <f t="shared" si="25"/>
        <v>0</v>
      </c>
      <c r="J129" s="186"/>
      <c r="K129" s="187">
        <f t="shared" si="26"/>
        <v>0</v>
      </c>
      <c r="L129" s="187">
        <v>21</v>
      </c>
      <c r="M129" s="187">
        <f t="shared" si="27"/>
        <v>0</v>
      </c>
      <c r="N129" s="187">
        <v>1.35E-2</v>
      </c>
      <c r="O129" s="187">
        <f t="shared" si="28"/>
        <v>0.01</v>
      </c>
      <c r="P129" s="187">
        <v>0</v>
      </c>
      <c r="Q129" s="187">
        <f t="shared" si="29"/>
        <v>0</v>
      </c>
      <c r="R129" s="188" t="s">
        <v>210</v>
      </c>
      <c r="S129" s="187" t="s">
        <v>99</v>
      </c>
      <c r="T129" s="166"/>
      <c r="U129" s="166"/>
      <c r="V129" s="166"/>
      <c r="W129" s="166"/>
      <c r="X129" s="166"/>
      <c r="Y129" s="166"/>
      <c r="Z129" s="166"/>
      <c r="AA129" s="166"/>
      <c r="AB129" s="166"/>
      <c r="AC129" s="166"/>
      <c r="AD129" s="166"/>
      <c r="AE129" s="166" t="s">
        <v>211</v>
      </c>
      <c r="AF129" s="166"/>
      <c r="AG129" s="166"/>
      <c r="AH129" s="166"/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66"/>
      <c r="BF129" s="166"/>
      <c r="BG129" s="166"/>
      <c r="BH129" s="166"/>
    </row>
    <row r="130" spans="1:60" outlineLevel="1" x14ac:dyDescent="0.2">
      <c r="A130" s="167">
        <v>119</v>
      </c>
      <c r="B130" s="177" t="s">
        <v>356</v>
      </c>
      <c r="C130" s="203" t="s">
        <v>357</v>
      </c>
      <c r="D130" s="179" t="s">
        <v>138</v>
      </c>
      <c r="E130" s="182">
        <v>1</v>
      </c>
      <c r="F130" s="186"/>
      <c r="G130" s="187">
        <f t="shared" si="24"/>
        <v>0</v>
      </c>
      <c r="H130" s="186"/>
      <c r="I130" s="187">
        <f t="shared" si="25"/>
        <v>0</v>
      </c>
      <c r="J130" s="186"/>
      <c r="K130" s="187">
        <f t="shared" si="26"/>
        <v>0</v>
      </c>
      <c r="L130" s="187">
        <v>21</v>
      </c>
      <c r="M130" s="187">
        <f t="shared" si="27"/>
        <v>0</v>
      </c>
      <c r="N130" s="187">
        <v>5.7000000000000002E-3</v>
      </c>
      <c r="O130" s="187">
        <f t="shared" si="28"/>
        <v>0.01</v>
      </c>
      <c r="P130" s="187">
        <v>0</v>
      </c>
      <c r="Q130" s="187">
        <f t="shared" si="29"/>
        <v>0</v>
      </c>
      <c r="R130" s="188" t="s">
        <v>210</v>
      </c>
      <c r="S130" s="187" t="s">
        <v>99</v>
      </c>
      <c r="T130" s="166"/>
      <c r="U130" s="166"/>
      <c r="V130" s="166"/>
      <c r="W130" s="166"/>
      <c r="X130" s="166"/>
      <c r="Y130" s="166"/>
      <c r="Z130" s="166"/>
      <c r="AA130" s="166"/>
      <c r="AB130" s="166"/>
      <c r="AC130" s="166"/>
      <c r="AD130" s="166"/>
      <c r="AE130" s="166" t="s">
        <v>211</v>
      </c>
      <c r="AF130" s="166"/>
      <c r="AG130" s="166"/>
      <c r="AH130" s="166"/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</row>
    <row r="131" spans="1:60" outlineLevel="1" x14ac:dyDescent="0.2">
      <c r="A131" s="167">
        <v>120</v>
      </c>
      <c r="B131" s="177" t="s">
        <v>358</v>
      </c>
      <c r="C131" s="203" t="s">
        <v>359</v>
      </c>
      <c r="D131" s="179" t="s">
        <v>138</v>
      </c>
      <c r="E131" s="182">
        <v>1</v>
      </c>
      <c r="F131" s="186"/>
      <c r="G131" s="187">
        <f t="shared" si="24"/>
        <v>0</v>
      </c>
      <c r="H131" s="186"/>
      <c r="I131" s="187">
        <f t="shared" si="25"/>
        <v>0</v>
      </c>
      <c r="J131" s="186"/>
      <c r="K131" s="187">
        <f t="shared" si="26"/>
        <v>0</v>
      </c>
      <c r="L131" s="187">
        <v>21</v>
      </c>
      <c r="M131" s="187">
        <f t="shared" si="27"/>
        <v>0</v>
      </c>
      <c r="N131" s="187">
        <v>9.4999999999999998E-3</v>
      </c>
      <c r="O131" s="187">
        <f t="shared" si="28"/>
        <v>0.01</v>
      </c>
      <c r="P131" s="187">
        <v>0</v>
      </c>
      <c r="Q131" s="187">
        <f t="shared" si="29"/>
        <v>0</v>
      </c>
      <c r="R131" s="188" t="s">
        <v>210</v>
      </c>
      <c r="S131" s="187" t="s">
        <v>99</v>
      </c>
      <c r="T131" s="166"/>
      <c r="U131" s="166"/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 t="s">
        <v>211</v>
      </c>
      <c r="AF131" s="166"/>
      <c r="AG131" s="166"/>
      <c r="AH131" s="166"/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 outlineLevel="1" x14ac:dyDescent="0.2">
      <c r="A132" s="167">
        <v>121</v>
      </c>
      <c r="B132" s="177" t="s">
        <v>360</v>
      </c>
      <c r="C132" s="203" t="s">
        <v>361</v>
      </c>
      <c r="D132" s="179" t="s">
        <v>138</v>
      </c>
      <c r="E132" s="182">
        <v>1</v>
      </c>
      <c r="F132" s="186"/>
      <c r="G132" s="187">
        <f t="shared" si="24"/>
        <v>0</v>
      </c>
      <c r="H132" s="186"/>
      <c r="I132" s="187">
        <f t="shared" si="25"/>
        <v>0</v>
      </c>
      <c r="J132" s="186"/>
      <c r="K132" s="187">
        <f t="shared" si="26"/>
        <v>0</v>
      </c>
      <c r="L132" s="187">
        <v>21</v>
      </c>
      <c r="M132" s="187">
        <f t="shared" si="27"/>
        <v>0</v>
      </c>
      <c r="N132" s="187">
        <v>1.6E-2</v>
      </c>
      <c r="O132" s="187">
        <f t="shared" si="28"/>
        <v>0.02</v>
      </c>
      <c r="P132" s="187">
        <v>0</v>
      </c>
      <c r="Q132" s="187">
        <f t="shared" si="29"/>
        <v>0</v>
      </c>
      <c r="R132" s="188" t="s">
        <v>210</v>
      </c>
      <c r="S132" s="187" t="s">
        <v>99</v>
      </c>
      <c r="T132" s="166"/>
      <c r="U132" s="166"/>
      <c r="V132" s="166"/>
      <c r="W132" s="166"/>
      <c r="X132" s="166"/>
      <c r="Y132" s="166"/>
      <c r="Z132" s="166"/>
      <c r="AA132" s="166"/>
      <c r="AB132" s="166"/>
      <c r="AC132" s="166"/>
      <c r="AD132" s="166"/>
      <c r="AE132" s="166" t="s">
        <v>211</v>
      </c>
      <c r="AF132" s="166"/>
      <c r="AG132" s="166"/>
      <c r="AH132" s="166"/>
      <c r="AI132" s="166"/>
      <c r="AJ132" s="166"/>
      <c r="AK132" s="166"/>
      <c r="AL132" s="166"/>
      <c r="AM132" s="166"/>
      <c r="AN132" s="166"/>
      <c r="AO132" s="166"/>
      <c r="AP132" s="166"/>
      <c r="AQ132" s="166"/>
      <c r="AR132" s="166"/>
      <c r="AS132" s="166"/>
      <c r="AT132" s="166"/>
      <c r="AU132" s="166"/>
      <c r="AV132" s="166"/>
      <c r="AW132" s="166"/>
      <c r="AX132" s="166"/>
      <c r="AY132" s="166"/>
      <c r="AZ132" s="166"/>
      <c r="BA132" s="166"/>
      <c r="BB132" s="166"/>
      <c r="BC132" s="166"/>
      <c r="BD132" s="166"/>
      <c r="BE132" s="166"/>
      <c r="BF132" s="166"/>
      <c r="BG132" s="166"/>
      <c r="BH132" s="166"/>
    </row>
    <row r="133" spans="1:60" outlineLevel="1" x14ac:dyDescent="0.2">
      <c r="A133" s="167">
        <v>122</v>
      </c>
      <c r="B133" s="177" t="s">
        <v>362</v>
      </c>
      <c r="C133" s="203" t="s">
        <v>363</v>
      </c>
      <c r="D133" s="179" t="s">
        <v>138</v>
      </c>
      <c r="E133" s="182">
        <v>1</v>
      </c>
      <c r="F133" s="186"/>
      <c r="G133" s="187">
        <f t="shared" si="24"/>
        <v>0</v>
      </c>
      <c r="H133" s="186"/>
      <c r="I133" s="187">
        <f t="shared" si="25"/>
        <v>0</v>
      </c>
      <c r="J133" s="186"/>
      <c r="K133" s="187">
        <f t="shared" si="26"/>
        <v>0</v>
      </c>
      <c r="L133" s="187">
        <v>21</v>
      </c>
      <c r="M133" s="187">
        <f t="shared" si="27"/>
        <v>0</v>
      </c>
      <c r="N133" s="187">
        <v>1.0800000000000001E-2</v>
      </c>
      <c r="O133" s="187">
        <f t="shared" si="28"/>
        <v>0.01</v>
      </c>
      <c r="P133" s="187">
        <v>0</v>
      </c>
      <c r="Q133" s="187">
        <f t="shared" si="29"/>
        <v>0</v>
      </c>
      <c r="R133" s="188"/>
      <c r="S133" s="187" t="s">
        <v>140</v>
      </c>
      <c r="T133" s="166"/>
      <c r="U133" s="166"/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 t="s">
        <v>211</v>
      </c>
      <c r="AF133" s="166"/>
      <c r="AG133" s="166"/>
      <c r="AH133" s="166"/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outlineLevel="1" x14ac:dyDescent="0.2">
      <c r="A134" s="167">
        <v>123</v>
      </c>
      <c r="B134" s="177" t="s">
        <v>364</v>
      </c>
      <c r="C134" s="203" t="s">
        <v>365</v>
      </c>
      <c r="D134" s="179" t="s">
        <v>138</v>
      </c>
      <c r="E134" s="182">
        <v>5</v>
      </c>
      <c r="F134" s="186"/>
      <c r="G134" s="187">
        <f t="shared" si="24"/>
        <v>0</v>
      </c>
      <c r="H134" s="186"/>
      <c r="I134" s="187">
        <f t="shared" si="25"/>
        <v>0</v>
      </c>
      <c r="J134" s="186"/>
      <c r="K134" s="187">
        <f t="shared" si="26"/>
        <v>0</v>
      </c>
      <c r="L134" s="187">
        <v>21</v>
      </c>
      <c r="M134" s="187">
        <f t="shared" si="27"/>
        <v>0</v>
      </c>
      <c r="N134" s="187">
        <v>0.16600000000000001</v>
      </c>
      <c r="O134" s="187">
        <f t="shared" si="28"/>
        <v>0.83</v>
      </c>
      <c r="P134" s="187">
        <v>0</v>
      </c>
      <c r="Q134" s="187">
        <f t="shared" si="29"/>
        <v>0</v>
      </c>
      <c r="R134" s="188" t="s">
        <v>210</v>
      </c>
      <c r="S134" s="187" t="s">
        <v>99</v>
      </c>
      <c r="T134" s="166"/>
      <c r="U134" s="166"/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 t="s">
        <v>211</v>
      </c>
      <c r="AF134" s="166"/>
      <c r="AG134" s="166"/>
      <c r="AH134" s="166"/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outlineLevel="1" x14ac:dyDescent="0.2">
      <c r="A135" s="167">
        <v>124</v>
      </c>
      <c r="B135" s="177" t="s">
        <v>366</v>
      </c>
      <c r="C135" s="203" t="s">
        <v>367</v>
      </c>
      <c r="D135" s="179" t="s">
        <v>138</v>
      </c>
      <c r="E135" s="182">
        <v>4</v>
      </c>
      <c r="F135" s="186"/>
      <c r="G135" s="187">
        <f t="shared" si="24"/>
        <v>0</v>
      </c>
      <c r="H135" s="186"/>
      <c r="I135" s="187">
        <f t="shared" si="25"/>
        <v>0</v>
      </c>
      <c r="J135" s="186"/>
      <c r="K135" s="187">
        <f t="shared" si="26"/>
        <v>0</v>
      </c>
      <c r="L135" s="187">
        <v>21</v>
      </c>
      <c r="M135" s="187">
        <f t="shared" si="27"/>
        <v>0</v>
      </c>
      <c r="N135" s="187">
        <v>0.109</v>
      </c>
      <c r="O135" s="187">
        <f t="shared" si="28"/>
        <v>0.44</v>
      </c>
      <c r="P135" s="187">
        <v>0</v>
      </c>
      <c r="Q135" s="187">
        <f t="shared" si="29"/>
        <v>0</v>
      </c>
      <c r="R135" s="188" t="s">
        <v>210</v>
      </c>
      <c r="S135" s="187" t="s">
        <v>99</v>
      </c>
      <c r="T135" s="166"/>
      <c r="U135" s="166"/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 t="s">
        <v>211</v>
      </c>
      <c r="AF135" s="166"/>
      <c r="AG135" s="166"/>
      <c r="AH135" s="166"/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</row>
    <row r="136" spans="1:60" outlineLevel="1" x14ac:dyDescent="0.2">
      <c r="A136" s="167">
        <v>125</v>
      </c>
      <c r="B136" s="177" t="s">
        <v>368</v>
      </c>
      <c r="C136" s="203" t="s">
        <v>369</v>
      </c>
      <c r="D136" s="179" t="s">
        <v>138</v>
      </c>
      <c r="E136" s="182">
        <v>4</v>
      </c>
      <c r="F136" s="186"/>
      <c r="G136" s="187">
        <f t="shared" si="24"/>
        <v>0</v>
      </c>
      <c r="H136" s="186"/>
      <c r="I136" s="187">
        <f t="shared" si="25"/>
        <v>0</v>
      </c>
      <c r="J136" s="186"/>
      <c r="K136" s="187">
        <f t="shared" si="26"/>
        <v>0</v>
      </c>
      <c r="L136" s="187">
        <v>21</v>
      </c>
      <c r="M136" s="187">
        <f t="shared" si="27"/>
        <v>0</v>
      </c>
      <c r="N136" s="187">
        <v>7.0000000000000001E-3</v>
      </c>
      <c r="O136" s="187">
        <f t="shared" si="28"/>
        <v>0.03</v>
      </c>
      <c r="P136" s="187">
        <v>0</v>
      </c>
      <c r="Q136" s="187">
        <f t="shared" si="29"/>
        <v>0</v>
      </c>
      <c r="R136" s="188" t="s">
        <v>210</v>
      </c>
      <c r="S136" s="187" t="s">
        <v>99</v>
      </c>
      <c r="T136" s="166"/>
      <c r="U136" s="166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 t="s">
        <v>211</v>
      </c>
      <c r="AF136" s="166"/>
      <c r="AG136" s="166"/>
      <c r="AH136" s="166"/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</row>
    <row r="137" spans="1:60" ht="22.5" outlineLevel="1" x14ac:dyDescent="0.2">
      <c r="A137" s="167">
        <v>126</v>
      </c>
      <c r="B137" s="177" t="s">
        <v>370</v>
      </c>
      <c r="C137" s="203" t="s">
        <v>371</v>
      </c>
      <c r="D137" s="179" t="s">
        <v>138</v>
      </c>
      <c r="E137" s="182">
        <v>6</v>
      </c>
      <c r="F137" s="186"/>
      <c r="G137" s="187">
        <f t="shared" si="24"/>
        <v>0</v>
      </c>
      <c r="H137" s="186"/>
      <c r="I137" s="187">
        <f t="shared" si="25"/>
        <v>0</v>
      </c>
      <c r="J137" s="186"/>
      <c r="K137" s="187">
        <f t="shared" si="26"/>
        <v>0</v>
      </c>
      <c r="L137" s="187">
        <v>21</v>
      </c>
      <c r="M137" s="187">
        <f t="shared" si="27"/>
        <v>0</v>
      </c>
      <c r="N137" s="187">
        <v>0.17</v>
      </c>
      <c r="O137" s="187">
        <f t="shared" si="28"/>
        <v>1.02</v>
      </c>
      <c r="P137" s="187">
        <v>0</v>
      </c>
      <c r="Q137" s="187">
        <f t="shared" si="29"/>
        <v>0</v>
      </c>
      <c r="R137" s="188" t="s">
        <v>210</v>
      </c>
      <c r="S137" s="187" t="s">
        <v>99</v>
      </c>
      <c r="T137" s="166"/>
      <c r="U137" s="166"/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 t="s">
        <v>211</v>
      </c>
      <c r="AF137" s="166"/>
      <c r="AG137" s="166"/>
      <c r="AH137" s="166"/>
      <c r="AI137" s="166"/>
      <c r="AJ137" s="166"/>
      <c r="AK137" s="166"/>
      <c r="AL137" s="166"/>
      <c r="AM137" s="166"/>
      <c r="AN137" s="166"/>
      <c r="AO137" s="166"/>
      <c r="AP137" s="166"/>
      <c r="AQ137" s="166"/>
      <c r="AR137" s="166"/>
      <c r="AS137" s="166"/>
      <c r="AT137" s="166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166"/>
      <c r="BF137" s="166"/>
      <c r="BG137" s="166"/>
      <c r="BH137" s="166"/>
    </row>
    <row r="138" spans="1:60" outlineLevel="1" x14ac:dyDescent="0.2">
      <c r="A138" s="167">
        <v>127</v>
      </c>
      <c r="B138" s="177" t="s">
        <v>372</v>
      </c>
      <c r="C138" s="203" t="s">
        <v>373</v>
      </c>
      <c r="D138" s="179" t="s">
        <v>138</v>
      </c>
      <c r="E138" s="182">
        <v>6</v>
      </c>
      <c r="F138" s="186"/>
      <c r="G138" s="187">
        <f t="shared" si="24"/>
        <v>0</v>
      </c>
      <c r="H138" s="186"/>
      <c r="I138" s="187">
        <f t="shared" si="25"/>
        <v>0</v>
      </c>
      <c r="J138" s="186"/>
      <c r="K138" s="187">
        <f t="shared" si="26"/>
        <v>0</v>
      </c>
      <c r="L138" s="187">
        <v>21</v>
      </c>
      <c r="M138" s="187">
        <f t="shared" si="27"/>
        <v>0</v>
      </c>
      <c r="N138" s="187">
        <v>0.06</v>
      </c>
      <c r="O138" s="187">
        <f t="shared" si="28"/>
        <v>0.36</v>
      </c>
      <c r="P138" s="187">
        <v>0</v>
      </c>
      <c r="Q138" s="187">
        <f t="shared" si="29"/>
        <v>0</v>
      </c>
      <c r="R138" s="188" t="s">
        <v>210</v>
      </c>
      <c r="S138" s="187" t="s">
        <v>99</v>
      </c>
      <c r="T138" s="166"/>
      <c r="U138" s="166"/>
      <c r="V138" s="166"/>
      <c r="W138" s="166"/>
      <c r="X138" s="166"/>
      <c r="Y138" s="166"/>
      <c r="Z138" s="166"/>
      <c r="AA138" s="166"/>
      <c r="AB138" s="166"/>
      <c r="AC138" s="166"/>
      <c r="AD138" s="166"/>
      <c r="AE138" s="166" t="s">
        <v>211</v>
      </c>
      <c r="AF138" s="166"/>
      <c r="AG138" s="166"/>
      <c r="AH138" s="166"/>
      <c r="AI138" s="166"/>
      <c r="AJ138" s="166"/>
      <c r="AK138" s="166"/>
      <c r="AL138" s="166"/>
      <c r="AM138" s="166"/>
      <c r="AN138" s="166"/>
      <c r="AO138" s="166"/>
      <c r="AP138" s="166"/>
      <c r="AQ138" s="166"/>
      <c r="AR138" s="166"/>
      <c r="AS138" s="166"/>
      <c r="AT138" s="166"/>
      <c r="AU138" s="166"/>
      <c r="AV138" s="166"/>
      <c r="AW138" s="166"/>
      <c r="AX138" s="166"/>
      <c r="AY138" s="166"/>
      <c r="AZ138" s="166"/>
      <c r="BA138" s="166"/>
      <c r="BB138" s="166"/>
      <c r="BC138" s="166"/>
      <c r="BD138" s="166"/>
      <c r="BE138" s="166"/>
      <c r="BF138" s="166"/>
      <c r="BG138" s="166"/>
      <c r="BH138" s="166"/>
    </row>
    <row r="139" spans="1:60" outlineLevel="1" x14ac:dyDescent="0.2">
      <c r="A139" s="167">
        <v>128</v>
      </c>
      <c r="B139" s="177" t="s">
        <v>374</v>
      </c>
      <c r="C139" s="203" t="s">
        <v>375</v>
      </c>
      <c r="D139" s="179" t="s">
        <v>138</v>
      </c>
      <c r="E139" s="182">
        <v>6</v>
      </c>
      <c r="F139" s="186"/>
      <c r="G139" s="187">
        <f t="shared" si="24"/>
        <v>0</v>
      </c>
      <c r="H139" s="186"/>
      <c r="I139" s="187">
        <f t="shared" si="25"/>
        <v>0</v>
      </c>
      <c r="J139" s="186"/>
      <c r="K139" s="187">
        <f t="shared" si="26"/>
        <v>0</v>
      </c>
      <c r="L139" s="187">
        <v>21</v>
      </c>
      <c r="M139" s="187">
        <f t="shared" si="27"/>
        <v>0</v>
      </c>
      <c r="N139" s="187">
        <v>0.12</v>
      </c>
      <c r="O139" s="187">
        <f t="shared" si="28"/>
        <v>0.72</v>
      </c>
      <c r="P139" s="187">
        <v>0</v>
      </c>
      <c r="Q139" s="187">
        <f t="shared" si="29"/>
        <v>0</v>
      </c>
      <c r="R139" s="188" t="s">
        <v>210</v>
      </c>
      <c r="S139" s="187" t="s">
        <v>99</v>
      </c>
      <c r="T139" s="166"/>
      <c r="U139" s="166"/>
      <c r="V139" s="166"/>
      <c r="W139" s="166"/>
      <c r="X139" s="166"/>
      <c r="Y139" s="166"/>
      <c r="Z139" s="166"/>
      <c r="AA139" s="166"/>
      <c r="AB139" s="166"/>
      <c r="AC139" s="166"/>
      <c r="AD139" s="166"/>
      <c r="AE139" s="166" t="s">
        <v>211</v>
      </c>
      <c r="AF139" s="166"/>
      <c r="AG139" s="166"/>
      <c r="AH139" s="166"/>
      <c r="AI139" s="166"/>
      <c r="AJ139" s="166"/>
      <c r="AK139" s="166"/>
      <c r="AL139" s="166"/>
      <c r="AM139" s="166"/>
      <c r="AN139" s="166"/>
      <c r="AO139" s="166"/>
      <c r="AP139" s="166"/>
      <c r="AQ139" s="166"/>
      <c r="AR139" s="166"/>
      <c r="AS139" s="166"/>
      <c r="AT139" s="166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166"/>
      <c r="BF139" s="166"/>
      <c r="BG139" s="166"/>
      <c r="BH139" s="166"/>
    </row>
    <row r="140" spans="1:60" outlineLevel="1" x14ac:dyDescent="0.2">
      <c r="A140" s="167">
        <v>129</v>
      </c>
      <c r="B140" s="177" t="s">
        <v>376</v>
      </c>
      <c r="C140" s="203" t="s">
        <v>377</v>
      </c>
      <c r="D140" s="179" t="s">
        <v>138</v>
      </c>
      <c r="E140" s="182">
        <v>6</v>
      </c>
      <c r="F140" s="186"/>
      <c r="G140" s="187">
        <f t="shared" si="24"/>
        <v>0</v>
      </c>
      <c r="H140" s="186"/>
      <c r="I140" s="187">
        <f t="shared" si="25"/>
        <v>0</v>
      </c>
      <c r="J140" s="186"/>
      <c r="K140" s="187">
        <f t="shared" si="26"/>
        <v>0</v>
      </c>
      <c r="L140" s="187">
        <v>21</v>
      </c>
      <c r="M140" s="187">
        <f t="shared" si="27"/>
        <v>0</v>
      </c>
      <c r="N140" s="187">
        <v>2.7E-2</v>
      </c>
      <c r="O140" s="187">
        <f t="shared" si="28"/>
        <v>0.16</v>
      </c>
      <c r="P140" s="187">
        <v>0</v>
      </c>
      <c r="Q140" s="187">
        <f t="shared" si="29"/>
        <v>0</v>
      </c>
      <c r="R140" s="188" t="s">
        <v>210</v>
      </c>
      <c r="S140" s="187" t="s">
        <v>99</v>
      </c>
      <c r="T140" s="166"/>
      <c r="U140" s="166"/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 t="s">
        <v>211</v>
      </c>
      <c r="AF140" s="166"/>
      <c r="AG140" s="166"/>
      <c r="AH140" s="166"/>
      <c r="AI140" s="166"/>
      <c r="AJ140" s="166"/>
      <c r="AK140" s="166"/>
      <c r="AL140" s="166"/>
      <c r="AM140" s="166"/>
      <c r="AN140" s="166"/>
      <c r="AO140" s="166"/>
      <c r="AP140" s="166"/>
      <c r="AQ140" s="166"/>
      <c r="AR140" s="166"/>
      <c r="AS140" s="166"/>
      <c r="AT140" s="166"/>
      <c r="AU140" s="166"/>
      <c r="AV140" s="166"/>
      <c r="AW140" s="166"/>
      <c r="AX140" s="166"/>
      <c r="AY140" s="166"/>
      <c r="AZ140" s="166"/>
      <c r="BA140" s="166"/>
      <c r="BB140" s="166"/>
      <c r="BC140" s="166"/>
      <c r="BD140" s="166"/>
      <c r="BE140" s="166"/>
      <c r="BF140" s="166"/>
      <c r="BG140" s="166"/>
      <c r="BH140" s="166"/>
    </row>
    <row r="141" spans="1:60" outlineLevel="1" x14ac:dyDescent="0.2">
      <c r="A141" s="167">
        <v>130</v>
      </c>
      <c r="B141" s="177" t="s">
        <v>378</v>
      </c>
      <c r="C141" s="203" t="s">
        <v>379</v>
      </c>
      <c r="D141" s="179" t="s">
        <v>138</v>
      </c>
      <c r="E141" s="182">
        <v>4</v>
      </c>
      <c r="F141" s="186"/>
      <c r="G141" s="187">
        <f t="shared" si="24"/>
        <v>0</v>
      </c>
      <c r="H141" s="186"/>
      <c r="I141" s="187">
        <f t="shared" si="25"/>
        <v>0</v>
      </c>
      <c r="J141" s="186"/>
      <c r="K141" s="187">
        <f t="shared" si="26"/>
        <v>0</v>
      </c>
      <c r="L141" s="187">
        <v>21</v>
      </c>
      <c r="M141" s="187">
        <f t="shared" si="27"/>
        <v>0</v>
      </c>
      <c r="N141" s="187">
        <v>0.37</v>
      </c>
      <c r="O141" s="187">
        <f t="shared" si="28"/>
        <v>1.48</v>
      </c>
      <c r="P141" s="187">
        <v>0</v>
      </c>
      <c r="Q141" s="187">
        <f t="shared" si="29"/>
        <v>0</v>
      </c>
      <c r="R141" s="188" t="s">
        <v>210</v>
      </c>
      <c r="S141" s="187" t="s">
        <v>99</v>
      </c>
      <c r="T141" s="166"/>
      <c r="U141" s="166"/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 t="s">
        <v>211</v>
      </c>
      <c r="AF141" s="166"/>
      <c r="AG141" s="166"/>
      <c r="AH141" s="166"/>
      <c r="AI141" s="166"/>
      <c r="AJ141" s="166"/>
      <c r="AK141" s="166"/>
      <c r="AL141" s="166"/>
      <c r="AM141" s="166"/>
      <c r="AN141" s="166"/>
      <c r="AO141" s="166"/>
      <c r="AP141" s="166"/>
      <c r="AQ141" s="166"/>
      <c r="AR141" s="166"/>
      <c r="AS141" s="166"/>
      <c r="AT141" s="166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166"/>
      <c r="BF141" s="166"/>
      <c r="BG141" s="166"/>
      <c r="BH141" s="166"/>
    </row>
    <row r="142" spans="1:60" outlineLevel="1" x14ac:dyDescent="0.2">
      <c r="A142" s="167">
        <v>131</v>
      </c>
      <c r="B142" s="177" t="s">
        <v>380</v>
      </c>
      <c r="C142" s="203" t="s">
        <v>381</v>
      </c>
      <c r="D142" s="179" t="s">
        <v>138</v>
      </c>
      <c r="E142" s="182">
        <v>4</v>
      </c>
      <c r="F142" s="186"/>
      <c r="G142" s="187">
        <f t="shared" si="24"/>
        <v>0</v>
      </c>
      <c r="H142" s="186"/>
      <c r="I142" s="187">
        <f t="shared" si="25"/>
        <v>0</v>
      </c>
      <c r="J142" s="186"/>
      <c r="K142" s="187">
        <f t="shared" si="26"/>
        <v>0</v>
      </c>
      <c r="L142" s="187">
        <v>21</v>
      </c>
      <c r="M142" s="187">
        <f t="shared" si="27"/>
        <v>0</v>
      </c>
      <c r="N142" s="187">
        <v>3.9E-2</v>
      </c>
      <c r="O142" s="187">
        <f t="shared" si="28"/>
        <v>0.16</v>
      </c>
      <c r="P142" s="187">
        <v>0</v>
      </c>
      <c r="Q142" s="187">
        <f t="shared" si="29"/>
        <v>0</v>
      </c>
      <c r="R142" s="188" t="s">
        <v>210</v>
      </c>
      <c r="S142" s="187" t="s">
        <v>99</v>
      </c>
      <c r="T142" s="166"/>
      <c r="U142" s="166"/>
      <c r="V142" s="166"/>
      <c r="W142" s="166"/>
      <c r="X142" s="166"/>
      <c r="Y142" s="166"/>
      <c r="Z142" s="166"/>
      <c r="AA142" s="166"/>
      <c r="AB142" s="166"/>
      <c r="AC142" s="166"/>
      <c r="AD142" s="166"/>
      <c r="AE142" s="166" t="s">
        <v>211</v>
      </c>
      <c r="AF142" s="166"/>
      <c r="AG142" s="166"/>
      <c r="AH142" s="166"/>
      <c r="AI142" s="166"/>
      <c r="AJ142" s="166"/>
      <c r="AK142" s="166"/>
      <c r="AL142" s="166"/>
      <c r="AM142" s="166"/>
      <c r="AN142" s="166"/>
      <c r="AO142" s="166"/>
      <c r="AP142" s="166"/>
      <c r="AQ142" s="166"/>
      <c r="AR142" s="166"/>
      <c r="AS142" s="166"/>
      <c r="AT142" s="166"/>
      <c r="AU142" s="166"/>
      <c r="AV142" s="166"/>
      <c r="AW142" s="166"/>
      <c r="AX142" s="166"/>
      <c r="AY142" s="166"/>
      <c r="AZ142" s="166"/>
      <c r="BA142" s="166"/>
      <c r="BB142" s="166"/>
      <c r="BC142" s="166"/>
      <c r="BD142" s="166"/>
      <c r="BE142" s="166"/>
      <c r="BF142" s="166"/>
      <c r="BG142" s="166"/>
      <c r="BH142" s="166"/>
    </row>
    <row r="143" spans="1:60" outlineLevel="1" x14ac:dyDescent="0.2">
      <c r="A143" s="167">
        <v>132</v>
      </c>
      <c r="B143" s="177" t="s">
        <v>382</v>
      </c>
      <c r="C143" s="203" t="s">
        <v>383</v>
      </c>
      <c r="D143" s="179" t="s">
        <v>138</v>
      </c>
      <c r="E143" s="182">
        <v>4</v>
      </c>
      <c r="F143" s="186"/>
      <c r="G143" s="187">
        <f t="shared" si="24"/>
        <v>0</v>
      </c>
      <c r="H143" s="186"/>
      <c r="I143" s="187">
        <f t="shared" si="25"/>
        <v>0</v>
      </c>
      <c r="J143" s="186"/>
      <c r="K143" s="187">
        <f t="shared" si="26"/>
        <v>0</v>
      </c>
      <c r="L143" s="187">
        <v>21</v>
      </c>
      <c r="M143" s="187">
        <f t="shared" si="27"/>
        <v>0</v>
      </c>
      <c r="N143" s="187">
        <v>0.49</v>
      </c>
      <c r="O143" s="187">
        <f t="shared" si="28"/>
        <v>1.96</v>
      </c>
      <c r="P143" s="187">
        <v>0</v>
      </c>
      <c r="Q143" s="187">
        <f t="shared" si="29"/>
        <v>0</v>
      </c>
      <c r="R143" s="188" t="s">
        <v>210</v>
      </c>
      <c r="S143" s="187" t="s">
        <v>99</v>
      </c>
      <c r="T143" s="166"/>
      <c r="U143" s="166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 t="s">
        <v>211</v>
      </c>
      <c r="AF143" s="166"/>
      <c r="AG143" s="166"/>
      <c r="AH143" s="166"/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</row>
    <row r="144" spans="1:60" outlineLevel="1" x14ac:dyDescent="0.2">
      <c r="A144" s="167">
        <v>133</v>
      </c>
      <c r="B144" s="177" t="s">
        <v>384</v>
      </c>
      <c r="C144" s="203" t="s">
        <v>385</v>
      </c>
      <c r="D144" s="179" t="s">
        <v>138</v>
      </c>
      <c r="E144" s="182">
        <v>8</v>
      </c>
      <c r="F144" s="186"/>
      <c r="G144" s="187">
        <f t="shared" si="24"/>
        <v>0</v>
      </c>
      <c r="H144" s="186"/>
      <c r="I144" s="187">
        <f t="shared" si="25"/>
        <v>0</v>
      </c>
      <c r="J144" s="186"/>
      <c r="K144" s="187">
        <f t="shared" si="26"/>
        <v>0</v>
      </c>
      <c r="L144" s="187">
        <v>21</v>
      </c>
      <c r="M144" s="187">
        <f t="shared" si="27"/>
        <v>0</v>
      </c>
      <c r="N144" s="187">
        <v>0.74</v>
      </c>
      <c r="O144" s="187">
        <f t="shared" si="28"/>
        <v>5.92</v>
      </c>
      <c r="P144" s="187">
        <v>0</v>
      </c>
      <c r="Q144" s="187">
        <f t="shared" si="29"/>
        <v>0</v>
      </c>
      <c r="R144" s="188" t="s">
        <v>210</v>
      </c>
      <c r="S144" s="187" t="s">
        <v>99</v>
      </c>
      <c r="T144" s="166"/>
      <c r="U144" s="166"/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 t="s">
        <v>211</v>
      </c>
      <c r="AF144" s="166"/>
      <c r="AG144" s="166"/>
      <c r="AH144" s="166"/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</row>
    <row r="145" spans="1:60" outlineLevel="1" x14ac:dyDescent="0.2">
      <c r="A145" s="167">
        <v>134</v>
      </c>
      <c r="B145" s="177" t="s">
        <v>386</v>
      </c>
      <c r="C145" s="203" t="s">
        <v>387</v>
      </c>
      <c r="D145" s="179" t="s">
        <v>138</v>
      </c>
      <c r="E145" s="182">
        <v>5</v>
      </c>
      <c r="F145" s="186"/>
      <c r="G145" s="187">
        <f t="shared" si="24"/>
        <v>0</v>
      </c>
      <c r="H145" s="186"/>
      <c r="I145" s="187">
        <f t="shared" si="25"/>
        <v>0</v>
      </c>
      <c r="J145" s="186"/>
      <c r="K145" s="187">
        <f t="shared" si="26"/>
        <v>0</v>
      </c>
      <c r="L145" s="187">
        <v>21</v>
      </c>
      <c r="M145" s="187">
        <f t="shared" si="27"/>
        <v>0</v>
      </c>
      <c r="N145" s="187">
        <v>0.107</v>
      </c>
      <c r="O145" s="187">
        <f t="shared" si="28"/>
        <v>0.54</v>
      </c>
      <c r="P145" s="187">
        <v>0</v>
      </c>
      <c r="Q145" s="187">
        <f t="shared" si="29"/>
        <v>0</v>
      </c>
      <c r="R145" s="188" t="s">
        <v>210</v>
      </c>
      <c r="S145" s="187" t="s">
        <v>99</v>
      </c>
      <c r="T145" s="166"/>
      <c r="U145" s="166"/>
      <c r="V145" s="166"/>
      <c r="W145" s="166"/>
      <c r="X145" s="166"/>
      <c r="Y145" s="166"/>
      <c r="Z145" s="166"/>
      <c r="AA145" s="166"/>
      <c r="AB145" s="166"/>
      <c r="AC145" s="166"/>
      <c r="AD145" s="166"/>
      <c r="AE145" s="166" t="s">
        <v>211</v>
      </c>
      <c r="AF145" s="166"/>
      <c r="AG145" s="166"/>
      <c r="AH145" s="166"/>
      <c r="AI145" s="166"/>
      <c r="AJ145" s="166"/>
      <c r="AK145" s="166"/>
      <c r="AL145" s="166"/>
      <c r="AM145" s="166"/>
      <c r="AN145" s="166"/>
      <c r="AO145" s="166"/>
      <c r="AP145" s="166"/>
      <c r="AQ145" s="166"/>
      <c r="AR145" s="166"/>
      <c r="AS145" s="166"/>
      <c r="AT145" s="166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166"/>
      <c r="BF145" s="166"/>
      <c r="BG145" s="166"/>
      <c r="BH145" s="166"/>
    </row>
    <row r="146" spans="1:60" outlineLevel="1" x14ac:dyDescent="0.2">
      <c r="A146" s="167">
        <v>135</v>
      </c>
      <c r="B146" s="177" t="s">
        <v>388</v>
      </c>
      <c r="C146" s="203" t="s">
        <v>389</v>
      </c>
      <c r="D146" s="179" t="s">
        <v>138</v>
      </c>
      <c r="E146" s="182">
        <v>6</v>
      </c>
      <c r="F146" s="186"/>
      <c r="G146" s="187">
        <f t="shared" si="24"/>
        <v>0</v>
      </c>
      <c r="H146" s="186"/>
      <c r="I146" s="187">
        <f t="shared" si="25"/>
        <v>0</v>
      </c>
      <c r="J146" s="186"/>
      <c r="K146" s="187">
        <f t="shared" si="26"/>
        <v>0</v>
      </c>
      <c r="L146" s="187">
        <v>21</v>
      </c>
      <c r="M146" s="187">
        <f t="shared" si="27"/>
        <v>0</v>
      </c>
      <c r="N146" s="187">
        <v>1.4999999999999999E-2</v>
      </c>
      <c r="O146" s="187">
        <f t="shared" si="28"/>
        <v>0.09</v>
      </c>
      <c r="P146" s="187">
        <v>0</v>
      </c>
      <c r="Q146" s="187">
        <f t="shared" si="29"/>
        <v>0</v>
      </c>
      <c r="R146" s="188" t="s">
        <v>210</v>
      </c>
      <c r="S146" s="187" t="s">
        <v>99</v>
      </c>
      <c r="T146" s="166"/>
      <c r="U146" s="166"/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 t="s">
        <v>211</v>
      </c>
      <c r="AF146" s="166"/>
      <c r="AG146" s="166"/>
      <c r="AH146" s="166"/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</row>
    <row r="147" spans="1:60" x14ac:dyDescent="0.2">
      <c r="A147" s="173" t="s">
        <v>93</v>
      </c>
      <c r="B147" s="178" t="s">
        <v>64</v>
      </c>
      <c r="C147" s="204" t="s">
        <v>65</v>
      </c>
      <c r="D147" s="180"/>
      <c r="E147" s="183"/>
      <c r="F147" s="189"/>
      <c r="G147" s="189">
        <f>SUM(G148:G160)</f>
        <v>0</v>
      </c>
      <c r="H147" s="189"/>
      <c r="I147" s="189">
        <f>SUM(I148:I160)</f>
        <v>0</v>
      </c>
      <c r="J147" s="189"/>
      <c r="K147" s="189">
        <f>SUM(K148:K160)</f>
        <v>0</v>
      </c>
      <c r="L147" s="189"/>
      <c r="M147" s="189">
        <f>SUM(M148:M160)</f>
        <v>0</v>
      </c>
      <c r="N147" s="189"/>
      <c r="O147" s="189">
        <f>SUM(O148:O160)</f>
        <v>0.04</v>
      </c>
      <c r="P147" s="189"/>
      <c r="Q147" s="189">
        <f>SUM(Q148:Q160)</f>
        <v>408.69</v>
      </c>
      <c r="R147" s="190"/>
      <c r="S147" s="189"/>
      <c r="AE147" t="s">
        <v>94</v>
      </c>
    </row>
    <row r="148" spans="1:60" outlineLevel="1" x14ac:dyDescent="0.2">
      <c r="A148" s="167">
        <v>136</v>
      </c>
      <c r="B148" s="177" t="s">
        <v>390</v>
      </c>
      <c r="C148" s="203" t="s">
        <v>391</v>
      </c>
      <c r="D148" s="179" t="s">
        <v>133</v>
      </c>
      <c r="E148" s="182">
        <v>1670</v>
      </c>
      <c r="F148" s="186"/>
      <c r="G148" s="187">
        <f t="shared" ref="G148:G160" si="30">ROUND(E148*F148,2)</f>
        <v>0</v>
      </c>
      <c r="H148" s="186"/>
      <c r="I148" s="187">
        <f t="shared" ref="I148:I160" si="31">ROUND(E148*H148,2)</f>
        <v>0</v>
      </c>
      <c r="J148" s="186"/>
      <c r="K148" s="187">
        <f t="shared" ref="K148:K160" si="32">ROUND(E148*J148,2)</f>
        <v>0</v>
      </c>
      <c r="L148" s="187">
        <v>21</v>
      </c>
      <c r="M148" s="187">
        <f t="shared" ref="M148:M160" si="33">G148*(1+L148/100)</f>
        <v>0</v>
      </c>
      <c r="N148" s="187">
        <v>0</v>
      </c>
      <c r="O148" s="187">
        <f t="shared" ref="O148:O160" si="34">ROUND(E148*N148,2)</f>
        <v>0</v>
      </c>
      <c r="P148" s="187">
        <v>0.22500000000000001</v>
      </c>
      <c r="Q148" s="187">
        <f t="shared" ref="Q148:Q160" si="35">ROUND(E148*P148,2)</f>
        <v>375.75</v>
      </c>
      <c r="R148" s="188" t="s">
        <v>245</v>
      </c>
      <c r="S148" s="187" t="s">
        <v>99</v>
      </c>
      <c r="T148" s="166"/>
      <c r="U148" s="166"/>
      <c r="V148" s="166"/>
      <c r="W148" s="166"/>
      <c r="X148" s="166"/>
      <c r="Y148" s="166"/>
      <c r="Z148" s="166"/>
      <c r="AA148" s="166"/>
      <c r="AB148" s="166"/>
      <c r="AC148" s="166"/>
      <c r="AD148" s="166"/>
      <c r="AE148" s="166" t="s">
        <v>100</v>
      </c>
      <c r="AF148" s="166"/>
      <c r="AG148" s="166"/>
      <c r="AH148" s="166"/>
      <c r="AI148" s="166"/>
      <c r="AJ148" s="166"/>
      <c r="AK148" s="166"/>
      <c r="AL148" s="166"/>
      <c r="AM148" s="166"/>
      <c r="AN148" s="166"/>
      <c r="AO148" s="166"/>
      <c r="AP148" s="166"/>
      <c r="AQ148" s="166"/>
      <c r="AR148" s="166"/>
      <c r="AS148" s="166"/>
      <c r="AT148" s="166"/>
      <c r="AU148" s="166"/>
      <c r="AV148" s="166"/>
      <c r="AW148" s="166"/>
      <c r="AX148" s="166"/>
      <c r="AY148" s="166"/>
      <c r="AZ148" s="166"/>
      <c r="BA148" s="166"/>
      <c r="BB148" s="166"/>
      <c r="BC148" s="166"/>
      <c r="BD148" s="166"/>
      <c r="BE148" s="166"/>
      <c r="BF148" s="166"/>
      <c r="BG148" s="166"/>
      <c r="BH148" s="166"/>
    </row>
    <row r="149" spans="1:60" outlineLevel="1" x14ac:dyDescent="0.2">
      <c r="A149" s="167">
        <v>137</v>
      </c>
      <c r="B149" s="177" t="s">
        <v>392</v>
      </c>
      <c r="C149" s="203" t="s">
        <v>393</v>
      </c>
      <c r="D149" s="179" t="s">
        <v>97</v>
      </c>
      <c r="E149" s="182">
        <v>6.3</v>
      </c>
      <c r="F149" s="186"/>
      <c r="G149" s="187">
        <f t="shared" si="30"/>
        <v>0</v>
      </c>
      <c r="H149" s="186"/>
      <c r="I149" s="187">
        <f t="shared" si="31"/>
        <v>0</v>
      </c>
      <c r="J149" s="186"/>
      <c r="K149" s="187">
        <f t="shared" si="32"/>
        <v>0</v>
      </c>
      <c r="L149" s="187">
        <v>21</v>
      </c>
      <c r="M149" s="187">
        <f t="shared" si="33"/>
        <v>0</v>
      </c>
      <c r="N149" s="187">
        <v>0</v>
      </c>
      <c r="O149" s="187">
        <f t="shared" si="34"/>
        <v>0</v>
      </c>
      <c r="P149" s="187">
        <v>2</v>
      </c>
      <c r="Q149" s="187">
        <f t="shared" si="35"/>
        <v>12.6</v>
      </c>
      <c r="R149" s="188" t="s">
        <v>394</v>
      </c>
      <c r="S149" s="187" t="s">
        <v>99</v>
      </c>
      <c r="T149" s="166"/>
      <c r="U149" s="166"/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 t="s">
        <v>100</v>
      </c>
      <c r="AF149" s="166"/>
      <c r="AG149" s="166"/>
      <c r="AH149" s="166"/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</row>
    <row r="150" spans="1:60" outlineLevel="1" x14ac:dyDescent="0.2">
      <c r="A150" s="167">
        <v>138</v>
      </c>
      <c r="B150" s="177" t="s">
        <v>395</v>
      </c>
      <c r="C150" s="203" t="s">
        <v>396</v>
      </c>
      <c r="D150" s="179" t="s">
        <v>138</v>
      </c>
      <c r="E150" s="182">
        <v>2</v>
      </c>
      <c r="F150" s="186"/>
      <c r="G150" s="187">
        <f t="shared" si="30"/>
        <v>0</v>
      </c>
      <c r="H150" s="186"/>
      <c r="I150" s="187">
        <f t="shared" si="31"/>
        <v>0</v>
      </c>
      <c r="J150" s="186"/>
      <c r="K150" s="187">
        <f t="shared" si="32"/>
        <v>0</v>
      </c>
      <c r="L150" s="187">
        <v>21</v>
      </c>
      <c r="M150" s="187">
        <f t="shared" si="33"/>
        <v>0</v>
      </c>
      <c r="N150" s="187">
        <v>0</v>
      </c>
      <c r="O150" s="187">
        <f t="shared" si="34"/>
        <v>0</v>
      </c>
      <c r="P150" s="187">
        <v>4.4999999999999998E-2</v>
      </c>
      <c r="Q150" s="187">
        <f t="shared" si="35"/>
        <v>0.09</v>
      </c>
      <c r="R150" s="188" t="s">
        <v>394</v>
      </c>
      <c r="S150" s="187" t="s">
        <v>99</v>
      </c>
      <c r="T150" s="166"/>
      <c r="U150" s="166"/>
      <c r="V150" s="166"/>
      <c r="W150" s="166"/>
      <c r="X150" s="166"/>
      <c r="Y150" s="166"/>
      <c r="Z150" s="166"/>
      <c r="AA150" s="166"/>
      <c r="AB150" s="166"/>
      <c r="AC150" s="166"/>
      <c r="AD150" s="166"/>
      <c r="AE150" s="166" t="s">
        <v>100</v>
      </c>
      <c r="AF150" s="166"/>
      <c r="AG150" s="166"/>
      <c r="AH150" s="166"/>
      <c r="AI150" s="166"/>
      <c r="AJ150" s="166"/>
      <c r="AK150" s="166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66"/>
      <c r="BB150" s="166"/>
      <c r="BC150" s="166"/>
      <c r="BD150" s="166"/>
      <c r="BE150" s="166"/>
      <c r="BF150" s="166"/>
      <c r="BG150" s="166"/>
      <c r="BH150" s="166"/>
    </row>
    <row r="151" spans="1:60" outlineLevel="1" x14ac:dyDescent="0.2">
      <c r="A151" s="167">
        <v>139</v>
      </c>
      <c r="B151" s="177" t="s">
        <v>397</v>
      </c>
      <c r="C151" s="203" t="s">
        <v>398</v>
      </c>
      <c r="D151" s="179" t="s">
        <v>97</v>
      </c>
      <c r="E151" s="182">
        <v>45</v>
      </c>
      <c r="F151" s="186"/>
      <c r="G151" s="187">
        <f t="shared" si="30"/>
        <v>0</v>
      </c>
      <c r="H151" s="186"/>
      <c r="I151" s="187">
        <f t="shared" si="31"/>
        <v>0</v>
      </c>
      <c r="J151" s="186"/>
      <c r="K151" s="187">
        <f t="shared" si="32"/>
        <v>0</v>
      </c>
      <c r="L151" s="187">
        <v>21</v>
      </c>
      <c r="M151" s="187">
        <f t="shared" si="33"/>
        <v>0</v>
      </c>
      <c r="N151" s="187">
        <v>8.9999999999999998E-4</v>
      </c>
      <c r="O151" s="187">
        <f t="shared" si="34"/>
        <v>0.04</v>
      </c>
      <c r="P151" s="187">
        <v>0.45</v>
      </c>
      <c r="Q151" s="187">
        <f t="shared" si="35"/>
        <v>20.25</v>
      </c>
      <c r="R151" s="188" t="s">
        <v>399</v>
      </c>
      <c r="S151" s="187" t="s">
        <v>99</v>
      </c>
      <c r="T151" s="166"/>
      <c r="U151" s="166"/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 t="s">
        <v>100</v>
      </c>
      <c r="AF151" s="166"/>
      <c r="AG151" s="166"/>
      <c r="AH151" s="166"/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</row>
    <row r="152" spans="1:60" outlineLevel="1" x14ac:dyDescent="0.2">
      <c r="A152" s="167">
        <v>140</v>
      </c>
      <c r="B152" s="177" t="s">
        <v>400</v>
      </c>
      <c r="C152" s="203" t="s">
        <v>401</v>
      </c>
      <c r="D152" s="179" t="s">
        <v>268</v>
      </c>
      <c r="E152" s="182">
        <v>230</v>
      </c>
      <c r="F152" s="186"/>
      <c r="G152" s="187">
        <f t="shared" si="30"/>
        <v>0</v>
      </c>
      <c r="H152" s="186"/>
      <c r="I152" s="187">
        <f t="shared" si="31"/>
        <v>0</v>
      </c>
      <c r="J152" s="186"/>
      <c r="K152" s="187">
        <f t="shared" si="32"/>
        <v>0</v>
      </c>
      <c r="L152" s="187">
        <v>21</v>
      </c>
      <c r="M152" s="187">
        <f t="shared" si="33"/>
        <v>0</v>
      </c>
      <c r="N152" s="187">
        <v>0</v>
      </c>
      <c r="O152" s="187">
        <f t="shared" si="34"/>
        <v>0</v>
      </c>
      <c r="P152" s="187">
        <v>0</v>
      </c>
      <c r="Q152" s="187">
        <f t="shared" si="35"/>
        <v>0</v>
      </c>
      <c r="R152" s="188" t="s">
        <v>402</v>
      </c>
      <c r="S152" s="187" t="s">
        <v>99</v>
      </c>
      <c r="T152" s="166"/>
      <c r="U152" s="166"/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 t="s">
        <v>100</v>
      </c>
      <c r="AF152" s="166"/>
      <c r="AG152" s="166"/>
      <c r="AH152" s="166"/>
      <c r="AI152" s="166"/>
      <c r="AJ152" s="166"/>
      <c r="AK152" s="166"/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</row>
    <row r="153" spans="1:60" outlineLevel="1" x14ac:dyDescent="0.2">
      <c r="A153" s="167">
        <v>141</v>
      </c>
      <c r="B153" s="177" t="s">
        <v>403</v>
      </c>
      <c r="C153" s="203" t="s">
        <v>404</v>
      </c>
      <c r="D153" s="179" t="s">
        <v>268</v>
      </c>
      <c r="E153" s="182">
        <v>545</v>
      </c>
      <c r="F153" s="186"/>
      <c r="G153" s="187">
        <f t="shared" si="30"/>
        <v>0</v>
      </c>
      <c r="H153" s="186"/>
      <c r="I153" s="187">
        <f t="shared" si="31"/>
        <v>0</v>
      </c>
      <c r="J153" s="186"/>
      <c r="K153" s="187">
        <f t="shared" si="32"/>
        <v>0</v>
      </c>
      <c r="L153" s="187">
        <v>21</v>
      </c>
      <c r="M153" s="187">
        <f t="shared" si="33"/>
        <v>0</v>
      </c>
      <c r="N153" s="187">
        <v>0</v>
      </c>
      <c r="O153" s="187">
        <f t="shared" si="34"/>
        <v>0</v>
      </c>
      <c r="P153" s="187">
        <v>0</v>
      </c>
      <c r="Q153" s="187">
        <f t="shared" si="35"/>
        <v>0</v>
      </c>
      <c r="R153" s="188" t="s">
        <v>402</v>
      </c>
      <c r="S153" s="187" t="s">
        <v>99</v>
      </c>
      <c r="T153" s="166"/>
      <c r="U153" s="166"/>
      <c r="V153" s="166"/>
      <c r="W153" s="166"/>
      <c r="X153" s="166"/>
      <c r="Y153" s="166"/>
      <c r="Z153" s="166"/>
      <c r="AA153" s="166"/>
      <c r="AB153" s="166"/>
      <c r="AC153" s="166"/>
      <c r="AD153" s="166"/>
      <c r="AE153" s="166" t="s">
        <v>100</v>
      </c>
      <c r="AF153" s="166"/>
      <c r="AG153" s="166"/>
      <c r="AH153" s="166"/>
      <c r="AI153" s="166"/>
      <c r="AJ153" s="166"/>
      <c r="AK153" s="166"/>
      <c r="AL153" s="166"/>
      <c r="AM153" s="166"/>
      <c r="AN153" s="166"/>
      <c r="AO153" s="166"/>
      <c r="AP153" s="166"/>
      <c r="AQ153" s="166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166"/>
      <c r="BF153" s="166"/>
      <c r="BG153" s="166"/>
      <c r="BH153" s="166"/>
    </row>
    <row r="154" spans="1:60" ht="22.5" outlineLevel="1" x14ac:dyDescent="0.2">
      <c r="A154" s="167">
        <v>142</v>
      </c>
      <c r="B154" s="177" t="s">
        <v>405</v>
      </c>
      <c r="C154" s="203" t="s">
        <v>406</v>
      </c>
      <c r="D154" s="179" t="s">
        <v>407</v>
      </c>
      <c r="E154" s="182">
        <v>32</v>
      </c>
      <c r="F154" s="186"/>
      <c r="G154" s="187">
        <f t="shared" si="30"/>
        <v>0</v>
      </c>
      <c r="H154" s="186"/>
      <c r="I154" s="187">
        <f t="shared" si="31"/>
        <v>0</v>
      </c>
      <c r="J154" s="186"/>
      <c r="K154" s="187">
        <f t="shared" si="32"/>
        <v>0</v>
      </c>
      <c r="L154" s="187">
        <v>21</v>
      </c>
      <c r="M154" s="187">
        <f t="shared" si="33"/>
        <v>0</v>
      </c>
      <c r="N154" s="187">
        <v>0</v>
      </c>
      <c r="O154" s="187">
        <f t="shared" si="34"/>
        <v>0</v>
      </c>
      <c r="P154" s="187">
        <v>0</v>
      </c>
      <c r="Q154" s="187">
        <f t="shared" si="35"/>
        <v>0</v>
      </c>
      <c r="R154" s="188"/>
      <c r="S154" s="187" t="s">
        <v>140</v>
      </c>
      <c r="T154" s="166"/>
      <c r="U154" s="166"/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 t="s">
        <v>408</v>
      </c>
      <c r="AF154" s="166"/>
      <c r="AG154" s="166"/>
      <c r="AH154" s="166"/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</row>
    <row r="155" spans="1:60" outlineLevel="1" x14ac:dyDescent="0.2">
      <c r="A155" s="167">
        <v>143</v>
      </c>
      <c r="B155" s="177" t="s">
        <v>409</v>
      </c>
      <c r="C155" s="203" t="s">
        <v>410</v>
      </c>
      <c r="D155" s="179" t="s">
        <v>195</v>
      </c>
      <c r="E155" s="182">
        <v>408.69</v>
      </c>
      <c r="F155" s="186"/>
      <c r="G155" s="187">
        <f t="shared" si="30"/>
        <v>0</v>
      </c>
      <c r="H155" s="186"/>
      <c r="I155" s="187">
        <f t="shared" si="31"/>
        <v>0</v>
      </c>
      <c r="J155" s="186"/>
      <c r="K155" s="187">
        <f t="shared" si="32"/>
        <v>0</v>
      </c>
      <c r="L155" s="187">
        <v>21</v>
      </c>
      <c r="M155" s="187">
        <f t="shared" si="33"/>
        <v>0</v>
      </c>
      <c r="N155" s="187">
        <v>0</v>
      </c>
      <c r="O155" s="187">
        <f t="shared" si="34"/>
        <v>0</v>
      </c>
      <c r="P155" s="187">
        <v>0</v>
      </c>
      <c r="Q155" s="187">
        <f t="shared" si="35"/>
        <v>0</v>
      </c>
      <c r="R155" s="188"/>
      <c r="S155" s="187" t="s">
        <v>99</v>
      </c>
      <c r="T155" s="166"/>
      <c r="U155" s="166"/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 t="s">
        <v>411</v>
      </c>
      <c r="AF155" s="166"/>
      <c r="AG155" s="166"/>
      <c r="AH155" s="166"/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</row>
    <row r="156" spans="1:60" outlineLevel="1" x14ac:dyDescent="0.2">
      <c r="A156" s="167">
        <v>144</v>
      </c>
      <c r="B156" s="177" t="s">
        <v>412</v>
      </c>
      <c r="C156" s="203" t="s">
        <v>413</v>
      </c>
      <c r="D156" s="179" t="s">
        <v>195</v>
      </c>
      <c r="E156" s="182">
        <v>408.69</v>
      </c>
      <c r="F156" s="186"/>
      <c r="G156" s="187">
        <f t="shared" si="30"/>
        <v>0</v>
      </c>
      <c r="H156" s="186"/>
      <c r="I156" s="187">
        <f t="shared" si="31"/>
        <v>0</v>
      </c>
      <c r="J156" s="186"/>
      <c r="K156" s="187">
        <f t="shared" si="32"/>
        <v>0</v>
      </c>
      <c r="L156" s="187">
        <v>21</v>
      </c>
      <c r="M156" s="187">
        <f t="shared" si="33"/>
        <v>0</v>
      </c>
      <c r="N156" s="187">
        <v>0</v>
      </c>
      <c r="O156" s="187">
        <f t="shared" si="34"/>
        <v>0</v>
      </c>
      <c r="P156" s="187">
        <v>0</v>
      </c>
      <c r="Q156" s="187">
        <f t="shared" si="35"/>
        <v>0</v>
      </c>
      <c r="R156" s="188"/>
      <c r="S156" s="187" t="s">
        <v>99</v>
      </c>
      <c r="T156" s="166"/>
      <c r="U156" s="166"/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66" t="s">
        <v>411</v>
      </c>
      <c r="AF156" s="166"/>
      <c r="AG156" s="166"/>
      <c r="AH156" s="166"/>
      <c r="AI156" s="166"/>
      <c r="AJ156" s="166"/>
      <c r="AK156" s="166"/>
      <c r="AL156" s="166"/>
      <c r="AM156" s="166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66"/>
      <c r="BB156" s="166"/>
      <c r="BC156" s="166"/>
      <c r="BD156" s="166"/>
      <c r="BE156" s="166"/>
      <c r="BF156" s="166"/>
      <c r="BG156" s="166"/>
      <c r="BH156" s="166"/>
    </row>
    <row r="157" spans="1:60" outlineLevel="1" x14ac:dyDescent="0.2">
      <c r="A157" s="167">
        <v>145</v>
      </c>
      <c r="B157" s="177" t="s">
        <v>414</v>
      </c>
      <c r="C157" s="203" t="s">
        <v>415</v>
      </c>
      <c r="D157" s="179" t="s">
        <v>195</v>
      </c>
      <c r="E157" s="182">
        <v>2860.83</v>
      </c>
      <c r="F157" s="186"/>
      <c r="G157" s="187">
        <f t="shared" si="30"/>
        <v>0</v>
      </c>
      <c r="H157" s="186"/>
      <c r="I157" s="187">
        <f t="shared" si="31"/>
        <v>0</v>
      </c>
      <c r="J157" s="186"/>
      <c r="K157" s="187">
        <f t="shared" si="32"/>
        <v>0</v>
      </c>
      <c r="L157" s="187">
        <v>21</v>
      </c>
      <c r="M157" s="187">
        <f t="shared" si="33"/>
        <v>0</v>
      </c>
      <c r="N157" s="187">
        <v>0</v>
      </c>
      <c r="O157" s="187">
        <f t="shared" si="34"/>
        <v>0</v>
      </c>
      <c r="P157" s="187">
        <v>0</v>
      </c>
      <c r="Q157" s="187">
        <f t="shared" si="35"/>
        <v>0</v>
      </c>
      <c r="R157" s="188"/>
      <c r="S157" s="187" t="s">
        <v>99</v>
      </c>
      <c r="T157" s="166"/>
      <c r="U157" s="166"/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 t="s">
        <v>411</v>
      </c>
      <c r="AF157" s="166"/>
      <c r="AG157" s="166"/>
      <c r="AH157" s="166"/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</row>
    <row r="158" spans="1:60" outlineLevel="1" x14ac:dyDescent="0.2">
      <c r="A158" s="167">
        <v>146</v>
      </c>
      <c r="B158" s="177" t="s">
        <v>416</v>
      </c>
      <c r="C158" s="203" t="s">
        <v>417</v>
      </c>
      <c r="D158" s="179" t="s">
        <v>195</v>
      </c>
      <c r="E158" s="182">
        <v>408.69</v>
      </c>
      <c r="F158" s="186"/>
      <c r="G158" s="187">
        <f t="shared" si="30"/>
        <v>0</v>
      </c>
      <c r="H158" s="186"/>
      <c r="I158" s="187">
        <f t="shared" si="31"/>
        <v>0</v>
      </c>
      <c r="J158" s="186"/>
      <c r="K158" s="187">
        <f t="shared" si="32"/>
        <v>0</v>
      </c>
      <c r="L158" s="187">
        <v>21</v>
      </c>
      <c r="M158" s="187">
        <f t="shared" si="33"/>
        <v>0</v>
      </c>
      <c r="N158" s="187">
        <v>0</v>
      </c>
      <c r="O158" s="187">
        <f t="shared" si="34"/>
        <v>0</v>
      </c>
      <c r="P158" s="187">
        <v>0</v>
      </c>
      <c r="Q158" s="187">
        <f t="shared" si="35"/>
        <v>0</v>
      </c>
      <c r="R158" s="188"/>
      <c r="S158" s="187" t="s">
        <v>99</v>
      </c>
      <c r="T158" s="166"/>
      <c r="U158" s="166"/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 t="s">
        <v>411</v>
      </c>
      <c r="AF158" s="166"/>
      <c r="AG158" s="166"/>
      <c r="AH158" s="166"/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</row>
    <row r="159" spans="1:60" outlineLevel="1" x14ac:dyDescent="0.2">
      <c r="A159" s="167">
        <v>147</v>
      </c>
      <c r="B159" s="177" t="s">
        <v>418</v>
      </c>
      <c r="C159" s="203" t="s">
        <v>419</v>
      </c>
      <c r="D159" s="179" t="s">
        <v>195</v>
      </c>
      <c r="E159" s="182">
        <v>408.69</v>
      </c>
      <c r="F159" s="186"/>
      <c r="G159" s="187">
        <f t="shared" si="30"/>
        <v>0</v>
      </c>
      <c r="H159" s="186"/>
      <c r="I159" s="187">
        <f t="shared" si="31"/>
        <v>0</v>
      </c>
      <c r="J159" s="186"/>
      <c r="K159" s="187">
        <f t="shared" si="32"/>
        <v>0</v>
      </c>
      <c r="L159" s="187">
        <v>21</v>
      </c>
      <c r="M159" s="187">
        <f t="shared" si="33"/>
        <v>0</v>
      </c>
      <c r="N159" s="187">
        <v>0</v>
      </c>
      <c r="O159" s="187">
        <f t="shared" si="34"/>
        <v>0</v>
      </c>
      <c r="P159" s="187">
        <v>0</v>
      </c>
      <c r="Q159" s="187">
        <f t="shared" si="35"/>
        <v>0</v>
      </c>
      <c r="R159" s="188"/>
      <c r="S159" s="187" t="s">
        <v>99</v>
      </c>
      <c r="T159" s="166"/>
      <c r="U159" s="166"/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 t="s">
        <v>411</v>
      </c>
      <c r="AF159" s="166"/>
      <c r="AG159" s="166"/>
      <c r="AH159" s="166"/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</row>
    <row r="160" spans="1:60" outlineLevel="1" x14ac:dyDescent="0.2">
      <c r="A160" s="167">
        <v>148</v>
      </c>
      <c r="B160" s="177" t="s">
        <v>420</v>
      </c>
      <c r="C160" s="203" t="s">
        <v>421</v>
      </c>
      <c r="D160" s="179" t="s">
        <v>195</v>
      </c>
      <c r="E160" s="182">
        <v>408.69</v>
      </c>
      <c r="F160" s="186"/>
      <c r="G160" s="187">
        <f t="shared" si="30"/>
        <v>0</v>
      </c>
      <c r="H160" s="186"/>
      <c r="I160" s="187">
        <f t="shared" si="31"/>
        <v>0</v>
      </c>
      <c r="J160" s="186"/>
      <c r="K160" s="187">
        <f t="shared" si="32"/>
        <v>0</v>
      </c>
      <c r="L160" s="187">
        <v>21</v>
      </c>
      <c r="M160" s="187">
        <f t="shared" si="33"/>
        <v>0</v>
      </c>
      <c r="N160" s="187">
        <v>0</v>
      </c>
      <c r="O160" s="187">
        <f t="shared" si="34"/>
        <v>0</v>
      </c>
      <c r="P160" s="187">
        <v>0</v>
      </c>
      <c r="Q160" s="187">
        <f t="shared" si="35"/>
        <v>0</v>
      </c>
      <c r="R160" s="188"/>
      <c r="S160" s="187" t="s">
        <v>99</v>
      </c>
      <c r="T160" s="166"/>
      <c r="U160" s="166"/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 t="s">
        <v>411</v>
      </c>
      <c r="AF160" s="166"/>
      <c r="AG160" s="166"/>
      <c r="AH160" s="166"/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</row>
    <row r="161" spans="1:60" x14ac:dyDescent="0.2">
      <c r="A161" s="173" t="s">
        <v>93</v>
      </c>
      <c r="B161" s="178" t="s">
        <v>66</v>
      </c>
      <c r="C161" s="204" t="s">
        <v>67</v>
      </c>
      <c r="D161" s="180"/>
      <c r="E161" s="183"/>
      <c r="F161" s="189"/>
      <c r="G161" s="189">
        <f>SUM(G162:G162)</f>
        <v>0</v>
      </c>
      <c r="H161" s="189"/>
      <c r="I161" s="189">
        <f>SUM(I162:I162)</f>
        <v>0</v>
      </c>
      <c r="J161" s="189"/>
      <c r="K161" s="189">
        <f>SUM(K162:K162)</f>
        <v>0</v>
      </c>
      <c r="L161" s="189"/>
      <c r="M161" s="189">
        <f>SUM(M162:M162)</f>
        <v>0</v>
      </c>
      <c r="N161" s="189"/>
      <c r="O161" s="189">
        <f>SUM(O162:O162)</f>
        <v>0</v>
      </c>
      <c r="P161" s="189"/>
      <c r="Q161" s="189">
        <f>SUM(Q162:Q162)</f>
        <v>0</v>
      </c>
      <c r="R161" s="190"/>
      <c r="S161" s="189"/>
      <c r="AE161" t="s">
        <v>94</v>
      </c>
    </row>
    <row r="162" spans="1:60" outlineLevel="1" x14ac:dyDescent="0.2">
      <c r="A162" s="167">
        <v>149</v>
      </c>
      <c r="B162" s="177" t="s">
        <v>422</v>
      </c>
      <c r="C162" s="203" t="s">
        <v>423</v>
      </c>
      <c r="D162" s="179" t="s">
        <v>195</v>
      </c>
      <c r="E162" s="182">
        <v>4303.4515899999997</v>
      </c>
      <c r="F162" s="186"/>
      <c r="G162" s="187">
        <f>ROUND(E162*F162,2)</f>
        <v>0</v>
      </c>
      <c r="H162" s="186"/>
      <c r="I162" s="187">
        <f>ROUND(E162*H162,2)</f>
        <v>0</v>
      </c>
      <c r="J162" s="186"/>
      <c r="K162" s="187">
        <f>ROUND(E162*J162,2)</f>
        <v>0</v>
      </c>
      <c r="L162" s="187">
        <v>21</v>
      </c>
      <c r="M162" s="187">
        <f>G162*(1+L162/100)</f>
        <v>0</v>
      </c>
      <c r="N162" s="187">
        <v>0</v>
      </c>
      <c r="O162" s="187">
        <f>ROUND(E162*N162,2)</f>
        <v>0</v>
      </c>
      <c r="P162" s="187">
        <v>0</v>
      </c>
      <c r="Q162" s="187">
        <f>ROUND(E162*P162,2)</f>
        <v>0</v>
      </c>
      <c r="R162" s="188" t="s">
        <v>245</v>
      </c>
      <c r="S162" s="187" t="s">
        <v>99</v>
      </c>
      <c r="T162" s="166"/>
      <c r="U162" s="166"/>
      <c r="V162" s="166"/>
      <c r="W162" s="166"/>
      <c r="X162" s="166"/>
      <c r="Y162" s="166"/>
      <c r="Z162" s="166"/>
      <c r="AA162" s="166"/>
      <c r="AB162" s="166"/>
      <c r="AC162" s="166"/>
      <c r="AD162" s="166"/>
      <c r="AE162" s="166" t="s">
        <v>424</v>
      </c>
      <c r="AF162" s="166"/>
      <c r="AG162" s="166"/>
      <c r="AH162" s="166"/>
      <c r="AI162" s="166"/>
      <c r="AJ162" s="166"/>
      <c r="AK162" s="166"/>
      <c r="AL162" s="166"/>
      <c r="AM162" s="166"/>
      <c r="AN162" s="166"/>
      <c r="AO162" s="166"/>
      <c r="AP162" s="166"/>
      <c r="AQ162" s="166"/>
      <c r="AR162" s="166"/>
      <c r="AS162" s="166"/>
      <c r="AT162" s="166"/>
      <c r="AU162" s="166"/>
      <c r="AV162" s="166"/>
      <c r="AW162" s="166"/>
      <c r="AX162" s="166"/>
      <c r="AY162" s="166"/>
      <c r="AZ162" s="166"/>
      <c r="BA162" s="166"/>
      <c r="BB162" s="166"/>
      <c r="BC162" s="166"/>
      <c r="BD162" s="166"/>
      <c r="BE162" s="166"/>
      <c r="BF162" s="166"/>
      <c r="BG162" s="166"/>
      <c r="BH162" s="166"/>
    </row>
    <row r="163" spans="1:60" x14ac:dyDescent="0.2">
      <c r="A163" s="173" t="s">
        <v>93</v>
      </c>
      <c r="B163" s="178" t="s">
        <v>68</v>
      </c>
      <c r="C163" s="204" t="s">
        <v>69</v>
      </c>
      <c r="D163" s="180"/>
      <c r="E163" s="183"/>
      <c r="F163" s="189"/>
      <c r="G163" s="189">
        <f>SUM(G164:G197)</f>
        <v>0</v>
      </c>
      <c r="H163" s="189"/>
      <c r="I163" s="189">
        <f>SUM(I164:I197)</f>
        <v>0</v>
      </c>
      <c r="J163" s="189"/>
      <c r="K163" s="189">
        <f>SUM(K164:K197)</f>
        <v>0</v>
      </c>
      <c r="L163" s="189"/>
      <c r="M163" s="189">
        <f>SUM(M164:M197)</f>
        <v>0</v>
      </c>
      <c r="N163" s="189"/>
      <c r="O163" s="189">
        <f>SUM(O164:O197)</f>
        <v>3.3999999999999995</v>
      </c>
      <c r="P163" s="189"/>
      <c r="Q163" s="189">
        <f>SUM(Q164:Q197)</f>
        <v>0</v>
      </c>
      <c r="R163" s="190"/>
      <c r="S163" s="189"/>
      <c r="AE163" t="s">
        <v>94</v>
      </c>
    </row>
    <row r="164" spans="1:60" outlineLevel="1" x14ac:dyDescent="0.2">
      <c r="A164" s="167">
        <v>150</v>
      </c>
      <c r="B164" s="177" t="s">
        <v>425</v>
      </c>
      <c r="C164" s="203" t="s">
        <v>426</v>
      </c>
      <c r="D164" s="179" t="s">
        <v>268</v>
      </c>
      <c r="E164" s="182">
        <v>25</v>
      </c>
      <c r="F164" s="186"/>
      <c r="G164" s="187">
        <f t="shared" ref="G164:G197" si="36">ROUND(E164*F164,2)</f>
        <v>0</v>
      </c>
      <c r="H164" s="186"/>
      <c r="I164" s="187">
        <f t="shared" ref="I164:I197" si="37">ROUND(E164*H164,2)</f>
        <v>0</v>
      </c>
      <c r="J164" s="186"/>
      <c r="K164" s="187">
        <f t="shared" ref="K164:K197" si="38">ROUND(E164*J164,2)</f>
        <v>0</v>
      </c>
      <c r="L164" s="187">
        <v>21</v>
      </c>
      <c r="M164" s="187">
        <f t="shared" ref="M164:M197" si="39">G164*(1+L164/100)</f>
        <v>0</v>
      </c>
      <c r="N164" s="187">
        <v>0</v>
      </c>
      <c r="O164" s="187">
        <f t="shared" ref="O164:O197" si="40">ROUND(E164*N164,2)</f>
        <v>0</v>
      </c>
      <c r="P164" s="187">
        <v>0</v>
      </c>
      <c r="Q164" s="187">
        <f t="shared" ref="Q164:Q197" si="41">ROUND(E164*P164,2)</f>
        <v>0</v>
      </c>
      <c r="R164" s="188" t="s">
        <v>68</v>
      </c>
      <c r="S164" s="187" t="s">
        <v>99</v>
      </c>
      <c r="T164" s="166"/>
      <c r="U164" s="166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 t="s">
        <v>100</v>
      </c>
      <c r="AF164" s="166"/>
      <c r="AG164" s="166"/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</row>
    <row r="165" spans="1:60" outlineLevel="1" x14ac:dyDescent="0.2">
      <c r="A165" s="167">
        <v>151</v>
      </c>
      <c r="B165" s="177" t="s">
        <v>427</v>
      </c>
      <c r="C165" s="203" t="s">
        <v>428</v>
      </c>
      <c r="D165" s="179" t="s">
        <v>268</v>
      </c>
      <c r="E165" s="182">
        <v>100</v>
      </c>
      <c r="F165" s="186"/>
      <c r="G165" s="187">
        <f t="shared" si="36"/>
        <v>0</v>
      </c>
      <c r="H165" s="186"/>
      <c r="I165" s="187">
        <f t="shared" si="37"/>
        <v>0</v>
      </c>
      <c r="J165" s="186"/>
      <c r="K165" s="187">
        <f t="shared" si="38"/>
        <v>0</v>
      </c>
      <c r="L165" s="187">
        <v>21</v>
      </c>
      <c r="M165" s="187">
        <f t="shared" si="39"/>
        <v>0</v>
      </c>
      <c r="N165" s="187">
        <v>0</v>
      </c>
      <c r="O165" s="187">
        <f t="shared" si="40"/>
        <v>0</v>
      </c>
      <c r="P165" s="187">
        <v>0</v>
      </c>
      <c r="Q165" s="187">
        <f t="shared" si="41"/>
        <v>0</v>
      </c>
      <c r="R165" s="188" t="s">
        <v>68</v>
      </c>
      <c r="S165" s="187" t="s">
        <v>99</v>
      </c>
      <c r="T165" s="166"/>
      <c r="U165" s="166"/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 t="s">
        <v>100</v>
      </c>
      <c r="AF165" s="166"/>
      <c r="AG165" s="166"/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</row>
    <row r="166" spans="1:60" outlineLevel="1" x14ac:dyDescent="0.2">
      <c r="A166" s="167">
        <v>152</v>
      </c>
      <c r="B166" s="177" t="s">
        <v>429</v>
      </c>
      <c r="C166" s="203" t="s">
        <v>430</v>
      </c>
      <c r="D166" s="179" t="s">
        <v>138</v>
      </c>
      <c r="E166" s="182">
        <v>8</v>
      </c>
      <c r="F166" s="186"/>
      <c r="G166" s="187">
        <f t="shared" si="36"/>
        <v>0</v>
      </c>
      <c r="H166" s="186"/>
      <c r="I166" s="187">
        <f t="shared" si="37"/>
        <v>0</v>
      </c>
      <c r="J166" s="186"/>
      <c r="K166" s="187">
        <f t="shared" si="38"/>
        <v>0</v>
      </c>
      <c r="L166" s="187">
        <v>21</v>
      </c>
      <c r="M166" s="187">
        <f t="shared" si="39"/>
        <v>0</v>
      </c>
      <c r="N166" s="187">
        <v>0</v>
      </c>
      <c r="O166" s="187">
        <f t="shared" si="40"/>
        <v>0</v>
      </c>
      <c r="P166" s="187">
        <v>0</v>
      </c>
      <c r="Q166" s="187">
        <f t="shared" si="41"/>
        <v>0</v>
      </c>
      <c r="R166" s="188" t="s">
        <v>68</v>
      </c>
      <c r="S166" s="187" t="s">
        <v>99</v>
      </c>
      <c r="T166" s="166"/>
      <c r="U166" s="166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 t="s">
        <v>100</v>
      </c>
      <c r="AF166" s="166"/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</row>
    <row r="167" spans="1:60" outlineLevel="1" x14ac:dyDescent="0.2">
      <c r="A167" s="167">
        <v>153</v>
      </c>
      <c r="B167" s="177" t="s">
        <v>431</v>
      </c>
      <c r="C167" s="203" t="s">
        <v>432</v>
      </c>
      <c r="D167" s="179" t="s">
        <v>138</v>
      </c>
      <c r="E167" s="182">
        <v>51</v>
      </c>
      <c r="F167" s="186"/>
      <c r="G167" s="187">
        <f t="shared" si="36"/>
        <v>0</v>
      </c>
      <c r="H167" s="186"/>
      <c r="I167" s="187">
        <f t="shared" si="37"/>
        <v>0</v>
      </c>
      <c r="J167" s="186"/>
      <c r="K167" s="187">
        <f t="shared" si="38"/>
        <v>0</v>
      </c>
      <c r="L167" s="187">
        <v>21</v>
      </c>
      <c r="M167" s="187">
        <f t="shared" si="39"/>
        <v>0</v>
      </c>
      <c r="N167" s="187">
        <v>0</v>
      </c>
      <c r="O167" s="187">
        <f t="shared" si="40"/>
        <v>0</v>
      </c>
      <c r="P167" s="187">
        <v>0</v>
      </c>
      <c r="Q167" s="187">
        <f t="shared" si="41"/>
        <v>0</v>
      </c>
      <c r="R167" s="188" t="s">
        <v>68</v>
      </c>
      <c r="S167" s="187" t="s">
        <v>99</v>
      </c>
      <c r="T167" s="166"/>
      <c r="U167" s="166"/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 t="s">
        <v>100</v>
      </c>
      <c r="AF167" s="166"/>
      <c r="AG167" s="166"/>
      <c r="AH167" s="166"/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</row>
    <row r="168" spans="1:60" outlineLevel="1" x14ac:dyDescent="0.2">
      <c r="A168" s="167">
        <v>154</v>
      </c>
      <c r="B168" s="177" t="s">
        <v>433</v>
      </c>
      <c r="C168" s="203" t="s">
        <v>434</v>
      </c>
      <c r="D168" s="179" t="s">
        <v>138</v>
      </c>
      <c r="E168" s="182">
        <v>13</v>
      </c>
      <c r="F168" s="186"/>
      <c r="G168" s="187">
        <f t="shared" si="36"/>
        <v>0</v>
      </c>
      <c r="H168" s="186"/>
      <c r="I168" s="187">
        <f t="shared" si="37"/>
        <v>0</v>
      </c>
      <c r="J168" s="186"/>
      <c r="K168" s="187">
        <f t="shared" si="38"/>
        <v>0</v>
      </c>
      <c r="L168" s="187">
        <v>21</v>
      </c>
      <c r="M168" s="187">
        <f t="shared" si="39"/>
        <v>0</v>
      </c>
      <c r="N168" s="187">
        <v>0</v>
      </c>
      <c r="O168" s="187">
        <f t="shared" si="40"/>
        <v>0</v>
      </c>
      <c r="P168" s="187">
        <v>0</v>
      </c>
      <c r="Q168" s="187">
        <f t="shared" si="41"/>
        <v>0</v>
      </c>
      <c r="R168" s="188" t="s">
        <v>68</v>
      </c>
      <c r="S168" s="187" t="s">
        <v>99</v>
      </c>
      <c r="T168" s="166"/>
      <c r="U168" s="166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 t="s">
        <v>100</v>
      </c>
      <c r="AF168" s="166"/>
      <c r="AG168" s="166"/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</row>
    <row r="169" spans="1:60" ht="22.5" outlineLevel="1" x14ac:dyDescent="0.2">
      <c r="A169" s="167">
        <v>155</v>
      </c>
      <c r="B169" s="177" t="s">
        <v>435</v>
      </c>
      <c r="C169" s="203" t="s">
        <v>436</v>
      </c>
      <c r="D169" s="179" t="s">
        <v>138</v>
      </c>
      <c r="E169" s="182">
        <v>13</v>
      </c>
      <c r="F169" s="186"/>
      <c r="G169" s="187">
        <f t="shared" si="36"/>
        <v>0</v>
      </c>
      <c r="H169" s="186"/>
      <c r="I169" s="187">
        <f t="shared" si="37"/>
        <v>0</v>
      </c>
      <c r="J169" s="186"/>
      <c r="K169" s="187">
        <f t="shared" si="38"/>
        <v>0</v>
      </c>
      <c r="L169" s="187">
        <v>21</v>
      </c>
      <c r="M169" s="187">
        <f t="shared" si="39"/>
        <v>0</v>
      </c>
      <c r="N169" s="187">
        <v>0</v>
      </c>
      <c r="O169" s="187">
        <f t="shared" si="40"/>
        <v>0</v>
      </c>
      <c r="P169" s="187">
        <v>0</v>
      </c>
      <c r="Q169" s="187">
        <f t="shared" si="41"/>
        <v>0</v>
      </c>
      <c r="R169" s="188" t="s">
        <v>68</v>
      </c>
      <c r="S169" s="187" t="s">
        <v>99</v>
      </c>
      <c r="T169" s="166"/>
      <c r="U169" s="166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 t="s">
        <v>100</v>
      </c>
      <c r="AF169" s="166"/>
      <c r="AG169" s="166"/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</row>
    <row r="170" spans="1:60" ht="22.5" outlineLevel="1" x14ac:dyDescent="0.2">
      <c r="A170" s="167">
        <v>156</v>
      </c>
      <c r="B170" s="177" t="s">
        <v>437</v>
      </c>
      <c r="C170" s="203" t="s">
        <v>438</v>
      </c>
      <c r="D170" s="179" t="s">
        <v>268</v>
      </c>
      <c r="E170" s="182">
        <v>750</v>
      </c>
      <c r="F170" s="186"/>
      <c r="G170" s="187">
        <f t="shared" si="36"/>
        <v>0</v>
      </c>
      <c r="H170" s="186"/>
      <c r="I170" s="187">
        <f t="shared" si="37"/>
        <v>0</v>
      </c>
      <c r="J170" s="186"/>
      <c r="K170" s="187">
        <f t="shared" si="38"/>
        <v>0</v>
      </c>
      <c r="L170" s="187">
        <v>21</v>
      </c>
      <c r="M170" s="187">
        <f t="shared" si="39"/>
        <v>0</v>
      </c>
      <c r="N170" s="187">
        <v>1.0499999999999999E-3</v>
      </c>
      <c r="O170" s="187">
        <f t="shared" si="40"/>
        <v>0.79</v>
      </c>
      <c r="P170" s="187">
        <v>0</v>
      </c>
      <c r="Q170" s="187">
        <f t="shared" si="41"/>
        <v>0</v>
      </c>
      <c r="R170" s="188" t="s">
        <v>68</v>
      </c>
      <c r="S170" s="187" t="s">
        <v>99</v>
      </c>
      <c r="T170" s="166"/>
      <c r="U170" s="166"/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 t="s">
        <v>100</v>
      </c>
      <c r="AF170" s="166"/>
      <c r="AG170" s="166"/>
      <c r="AH170" s="166"/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</row>
    <row r="171" spans="1:60" ht="22.5" outlineLevel="1" x14ac:dyDescent="0.2">
      <c r="A171" s="167">
        <v>157</v>
      </c>
      <c r="B171" s="177" t="s">
        <v>439</v>
      </c>
      <c r="C171" s="203" t="s">
        <v>440</v>
      </c>
      <c r="D171" s="179" t="s">
        <v>268</v>
      </c>
      <c r="E171" s="182">
        <v>1450</v>
      </c>
      <c r="F171" s="186"/>
      <c r="G171" s="187">
        <f t="shared" si="36"/>
        <v>0</v>
      </c>
      <c r="H171" s="186"/>
      <c r="I171" s="187">
        <f t="shared" si="37"/>
        <v>0</v>
      </c>
      <c r="J171" s="186"/>
      <c r="K171" s="187">
        <f t="shared" si="38"/>
        <v>0</v>
      </c>
      <c r="L171" s="187">
        <v>21</v>
      </c>
      <c r="M171" s="187">
        <f t="shared" si="39"/>
        <v>0</v>
      </c>
      <c r="N171" s="187">
        <v>2.1000000000000001E-4</v>
      </c>
      <c r="O171" s="187">
        <f t="shared" si="40"/>
        <v>0.3</v>
      </c>
      <c r="P171" s="187">
        <v>0</v>
      </c>
      <c r="Q171" s="187">
        <f t="shared" si="41"/>
        <v>0</v>
      </c>
      <c r="R171" s="188" t="s">
        <v>68</v>
      </c>
      <c r="S171" s="187" t="s">
        <v>99</v>
      </c>
      <c r="T171" s="166"/>
      <c r="U171" s="166"/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 t="s">
        <v>100</v>
      </c>
      <c r="AF171" s="166"/>
      <c r="AG171" s="166"/>
      <c r="AH171" s="166"/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</row>
    <row r="172" spans="1:60" ht="22.5" outlineLevel="1" x14ac:dyDescent="0.2">
      <c r="A172" s="167">
        <v>158</v>
      </c>
      <c r="B172" s="177" t="s">
        <v>441</v>
      </c>
      <c r="C172" s="203" t="s">
        <v>442</v>
      </c>
      <c r="D172" s="179" t="s">
        <v>268</v>
      </c>
      <c r="E172" s="182">
        <v>75</v>
      </c>
      <c r="F172" s="186"/>
      <c r="G172" s="187">
        <f t="shared" si="36"/>
        <v>0</v>
      </c>
      <c r="H172" s="186"/>
      <c r="I172" s="187">
        <f t="shared" si="37"/>
        <v>0</v>
      </c>
      <c r="J172" s="186"/>
      <c r="K172" s="187">
        <f t="shared" si="38"/>
        <v>0</v>
      </c>
      <c r="L172" s="187">
        <v>21</v>
      </c>
      <c r="M172" s="187">
        <f t="shared" si="39"/>
        <v>0</v>
      </c>
      <c r="N172" s="187">
        <v>1.9000000000000001E-4</v>
      </c>
      <c r="O172" s="187">
        <f t="shared" si="40"/>
        <v>0.01</v>
      </c>
      <c r="P172" s="187">
        <v>0</v>
      </c>
      <c r="Q172" s="187">
        <f t="shared" si="41"/>
        <v>0</v>
      </c>
      <c r="R172" s="188" t="s">
        <v>68</v>
      </c>
      <c r="S172" s="187" t="s">
        <v>99</v>
      </c>
      <c r="T172" s="166"/>
      <c r="U172" s="166"/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 t="s">
        <v>100</v>
      </c>
      <c r="AF172" s="166"/>
      <c r="AG172" s="166"/>
      <c r="AH172" s="166"/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</row>
    <row r="173" spans="1:60" ht="22.5" outlineLevel="1" x14ac:dyDescent="0.2">
      <c r="A173" s="167">
        <v>159</v>
      </c>
      <c r="B173" s="177" t="s">
        <v>443</v>
      </c>
      <c r="C173" s="203" t="s">
        <v>444</v>
      </c>
      <c r="D173" s="179" t="s">
        <v>268</v>
      </c>
      <c r="E173" s="182">
        <v>530</v>
      </c>
      <c r="F173" s="186"/>
      <c r="G173" s="187">
        <f t="shared" si="36"/>
        <v>0</v>
      </c>
      <c r="H173" s="186"/>
      <c r="I173" s="187">
        <f t="shared" si="37"/>
        <v>0</v>
      </c>
      <c r="J173" s="186"/>
      <c r="K173" s="187">
        <f t="shared" si="38"/>
        <v>0</v>
      </c>
      <c r="L173" s="187">
        <v>21</v>
      </c>
      <c r="M173" s="187">
        <f t="shared" si="39"/>
        <v>0</v>
      </c>
      <c r="N173" s="187">
        <v>6.4000000000000005E-4</v>
      </c>
      <c r="O173" s="187">
        <f t="shared" si="40"/>
        <v>0.34</v>
      </c>
      <c r="P173" s="187">
        <v>0</v>
      </c>
      <c r="Q173" s="187">
        <f t="shared" si="41"/>
        <v>0</v>
      </c>
      <c r="R173" s="188" t="s">
        <v>68</v>
      </c>
      <c r="S173" s="187" t="s">
        <v>99</v>
      </c>
      <c r="T173" s="166"/>
      <c r="U173" s="166"/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 t="s">
        <v>100</v>
      </c>
      <c r="AF173" s="166"/>
      <c r="AG173" s="166"/>
      <c r="AH173" s="166"/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</row>
    <row r="174" spans="1:60" ht="22.5" outlineLevel="1" x14ac:dyDescent="0.2">
      <c r="A174" s="167">
        <v>160</v>
      </c>
      <c r="B174" s="177" t="s">
        <v>445</v>
      </c>
      <c r="C174" s="203" t="s">
        <v>446</v>
      </c>
      <c r="D174" s="179" t="s">
        <v>268</v>
      </c>
      <c r="E174" s="182">
        <v>45</v>
      </c>
      <c r="F174" s="186"/>
      <c r="G174" s="187">
        <f t="shared" si="36"/>
        <v>0</v>
      </c>
      <c r="H174" s="186"/>
      <c r="I174" s="187">
        <f t="shared" si="37"/>
        <v>0</v>
      </c>
      <c r="J174" s="186"/>
      <c r="K174" s="187">
        <f t="shared" si="38"/>
        <v>0</v>
      </c>
      <c r="L174" s="187">
        <v>21</v>
      </c>
      <c r="M174" s="187">
        <f t="shared" si="39"/>
        <v>0</v>
      </c>
      <c r="N174" s="187">
        <v>9.3000000000000005E-4</v>
      </c>
      <c r="O174" s="187">
        <f t="shared" si="40"/>
        <v>0.04</v>
      </c>
      <c r="P174" s="187">
        <v>0</v>
      </c>
      <c r="Q174" s="187">
        <f t="shared" si="41"/>
        <v>0</v>
      </c>
      <c r="R174" s="188" t="s">
        <v>68</v>
      </c>
      <c r="S174" s="187" t="s">
        <v>99</v>
      </c>
      <c r="T174" s="166"/>
      <c r="U174" s="166"/>
      <c r="V174" s="166"/>
      <c r="W174" s="166"/>
      <c r="X174" s="166"/>
      <c r="Y174" s="166"/>
      <c r="Z174" s="166"/>
      <c r="AA174" s="166"/>
      <c r="AB174" s="166"/>
      <c r="AC174" s="166"/>
      <c r="AD174" s="166"/>
      <c r="AE174" s="166" t="s">
        <v>100</v>
      </c>
      <c r="AF174" s="166"/>
      <c r="AG174" s="166"/>
      <c r="AH174" s="166"/>
      <c r="AI174" s="166"/>
      <c r="AJ174" s="166"/>
      <c r="AK174" s="166"/>
      <c r="AL174" s="166"/>
      <c r="AM174" s="166"/>
      <c r="AN174" s="166"/>
      <c r="AO174" s="166"/>
      <c r="AP174" s="166"/>
      <c r="AQ174" s="166"/>
      <c r="AR174" s="166"/>
      <c r="AS174" s="166"/>
      <c r="AT174" s="166"/>
      <c r="AU174" s="166"/>
      <c r="AV174" s="166"/>
      <c r="AW174" s="166"/>
      <c r="AX174" s="166"/>
      <c r="AY174" s="166"/>
      <c r="AZ174" s="166"/>
      <c r="BA174" s="166"/>
      <c r="BB174" s="166"/>
      <c r="BC174" s="166"/>
      <c r="BD174" s="166"/>
      <c r="BE174" s="166"/>
      <c r="BF174" s="166"/>
      <c r="BG174" s="166"/>
      <c r="BH174" s="166"/>
    </row>
    <row r="175" spans="1:60" ht="22.5" outlineLevel="1" x14ac:dyDescent="0.2">
      <c r="A175" s="167">
        <v>161</v>
      </c>
      <c r="B175" s="177" t="s">
        <v>447</v>
      </c>
      <c r="C175" s="203" t="s">
        <v>448</v>
      </c>
      <c r="D175" s="179" t="s">
        <v>268</v>
      </c>
      <c r="E175" s="182">
        <v>850</v>
      </c>
      <c r="F175" s="186"/>
      <c r="G175" s="187">
        <f t="shared" si="36"/>
        <v>0</v>
      </c>
      <c r="H175" s="186"/>
      <c r="I175" s="187">
        <f t="shared" si="37"/>
        <v>0</v>
      </c>
      <c r="J175" s="186"/>
      <c r="K175" s="187">
        <f t="shared" si="38"/>
        <v>0</v>
      </c>
      <c r="L175" s="187">
        <v>21</v>
      </c>
      <c r="M175" s="187">
        <f t="shared" si="39"/>
        <v>0</v>
      </c>
      <c r="N175" s="187">
        <v>3.2000000000000003E-4</v>
      </c>
      <c r="O175" s="187">
        <f t="shared" si="40"/>
        <v>0.27</v>
      </c>
      <c r="P175" s="187">
        <v>0</v>
      </c>
      <c r="Q175" s="187">
        <f t="shared" si="41"/>
        <v>0</v>
      </c>
      <c r="R175" s="188" t="s">
        <v>68</v>
      </c>
      <c r="S175" s="187" t="s">
        <v>99</v>
      </c>
      <c r="T175" s="166"/>
      <c r="U175" s="166"/>
      <c r="V175" s="166"/>
      <c r="W175" s="166"/>
      <c r="X175" s="166"/>
      <c r="Y175" s="166"/>
      <c r="Z175" s="166"/>
      <c r="AA175" s="166"/>
      <c r="AB175" s="166"/>
      <c r="AC175" s="166"/>
      <c r="AD175" s="166"/>
      <c r="AE175" s="166" t="s">
        <v>100</v>
      </c>
      <c r="AF175" s="166"/>
      <c r="AG175" s="166"/>
      <c r="AH175" s="166"/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</row>
    <row r="176" spans="1:60" ht="22.5" outlineLevel="1" x14ac:dyDescent="0.2">
      <c r="A176" s="167">
        <v>162</v>
      </c>
      <c r="B176" s="177" t="s">
        <v>449</v>
      </c>
      <c r="C176" s="203" t="s">
        <v>450</v>
      </c>
      <c r="D176" s="179" t="s">
        <v>268</v>
      </c>
      <c r="E176" s="182">
        <v>75</v>
      </c>
      <c r="F176" s="186"/>
      <c r="G176" s="187">
        <f t="shared" si="36"/>
        <v>0</v>
      </c>
      <c r="H176" s="186"/>
      <c r="I176" s="187">
        <f t="shared" si="37"/>
        <v>0</v>
      </c>
      <c r="J176" s="186"/>
      <c r="K176" s="187">
        <f t="shared" si="38"/>
        <v>0</v>
      </c>
      <c r="L176" s="187">
        <v>21</v>
      </c>
      <c r="M176" s="187">
        <f t="shared" si="39"/>
        <v>0</v>
      </c>
      <c r="N176" s="187">
        <v>5.5999999999999995E-4</v>
      </c>
      <c r="O176" s="187">
        <f t="shared" si="40"/>
        <v>0.04</v>
      </c>
      <c r="P176" s="187">
        <v>0</v>
      </c>
      <c r="Q176" s="187">
        <f t="shared" si="41"/>
        <v>0</v>
      </c>
      <c r="R176" s="188" t="s">
        <v>68</v>
      </c>
      <c r="S176" s="187" t="s">
        <v>99</v>
      </c>
      <c r="T176" s="166"/>
      <c r="U176" s="166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 t="s">
        <v>100</v>
      </c>
      <c r="AF176" s="166"/>
      <c r="AG176" s="166"/>
      <c r="AH176" s="166"/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</row>
    <row r="177" spans="1:60" outlineLevel="1" x14ac:dyDescent="0.2">
      <c r="A177" s="167">
        <v>163</v>
      </c>
      <c r="B177" s="177" t="s">
        <v>451</v>
      </c>
      <c r="C177" s="203" t="s">
        <v>452</v>
      </c>
      <c r="D177" s="179" t="s">
        <v>268</v>
      </c>
      <c r="E177" s="182">
        <v>20</v>
      </c>
      <c r="F177" s="186"/>
      <c r="G177" s="187">
        <f t="shared" si="36"/>
        <v>0</v>
      </c>
      <c r="H177" s="186"/>
      <c r="I177" s="187">
        <f t="shared" si="37"/>
        <v>0</v>
      </c>
      <c r="J177" s="186"/>
      <c r="K177" s="187">
        <f t="shared" si="38"/>
        <v>0</v>
      </c>
      <c r="L177" s="187">
        <v>21</v>
      </c>
      <c r="M177" s="187">
        <f t="shared" si="39"/>
        <v>0</v>
      </c>
      <c r="N177" s="187">
        <v>0</v>
      </c>
      <c r="O177" s="187">
        <f t="shared" si="40"/>
        <v>0</v>
      </c>
      <c r="P177" s="187">
        <v>0</v>
      </c>
      <c r="Q177" s="187">
        <f t="shared" si="41"/>
        <v>0</v>
      </c>
      <c r="R177" s="188"/>
      <c r="S177" s="187" t="s">
        <v>140</v>
      </c>
      <c r="T177" s="166"/>
      <c r="U177" s="166"/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 t="s">
        <v>100</v>
      </c>
      <c r="AF177" s="166"/>
      <c r="AG177" s="166"/>
      <c r="AH177" s="166"/>
      <c r="AI177" s="166"/>
      <c r="AJ177" s="166"/>
      <c r="AK177" s="166"/>
      <c r="AL177" s="166"/>
      <c r="AM177" s="166"/>
      <c r="AN177" s="166"/>
      <c r="AO177" s="166"/>
      <c r="AP177" s="166"/>
      <c r="AQ177" s="166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166"/>
      <c r="BD177" s="166"/>
      <c r="BE177" s="166"/>
      <c r="BF177" s="166"/>
      <c r="BG177" s="166"/>
      <c r="BH177" s="166"/>
    </row>
    <row r="178" spans="1:60" outlineLevel="1" x14ac:dyDescent="0.2">
      <c r="A178" s="167">
        <v>164</v>
      </c>
      <c r="B178" s="177" t="s">
        <v>453</v>
      </c>
      <c r="C178" s="203" t="s">
        <v>454</v>
      </c>
      <c r="D178" s="179" t="s">
        <v>268</v>
      </c>
      <c r="E178" s="182">
        <v>15</v>
      </c>
      <c r="F178" s="186"/>
      <c r="G178" s="187">
        <f t="shared" si="36"/>
        <v>0</v>
      </c>
      <c r="H178" s="186"/>
      <c r="I178" s="187">
        <f t="shared" si="37"/>
        <v>0</v>
      </c>
      <c r="J178" s="186"/>
      <c r="K178" s="187">
        <f t="shared" si="38"/>
        <v>0</v>
      </c>
      <c r="L178" s="187">
        <v>21</v>
      </c>
      <c r="M178" s="187">
        <f t="shared" si="39"/>
        <v>0</v>
      </c>
      <c r="N178" s="187">
        <v>0</v>
      </c>
      <c r="O178" s="187">
        <f t="shared" si="40"/>
        <v>0</v>
      </c>
      <c r="P178" s="187">
        <v>0</v>
      </c>
      <c r="Q178" s="187">
        <f t="shared" si="41"/>
        <v>0</v>
      </c>
      <c r="R178" s="188"/>
      <c r="S178" s="187" t="s">
        <v>140</v>
      </c>
      <c r="T178" s="166"/>
      <c r="U178" s="166"/>
      <c r="V178" s="166"/>
      <c r="W178" s="166"/>
      <c r="X178" s="166"/>
      <c r="Y178" s="166"/>
      <c r="Z178" s="166"/>
      <c r="AA178" s="166"/>
      <c r="AB178" s="166"/>
      <c r="AC178" s="166"/>
      <c r="AD178" s="166"/>
      <c r="AE178" s="166" t="s">
        <v>100</v>
      </c>
      <c r="AF178" s="166"/>
      <c r="AG178" s="166"/>
      <c r="AH178" s="166"/>
      <c r="AI178" s="166"/>
      <c r="AJ178" s="166"/>
      <c r="AK178" s="166"/>
      <c r="AL178" s="166"/>
      <c r="AM178" s="166"/>
      <c r="AN178" s="166"/>
      <c r="AO178" s="166"/>
      <c r="AP178" s="166"/>
      <c r="AQ178" s="166"/>
      <c r="AR178" s="166"/>
      <c r="AS178" s="166"/>
      <c r="AT178" s="166"/>
      <c r="AU178" s="166"/>
      <c r="AV178" s="166"/>
      <c r="AW178" s="166"/>
      <c r="AX178" s="166"/>
      <c r="AY178" s="166"/>
      <c r="AZ178" s="166"/>
      <c r="BA178" s="166"/>
      <c r="BB178" s="166"/>
      <c r="BC178" s="166"/>
      <c r="BD178" s="166"/>
      <c r="BE178" s="166"/>
      <c r="BF178" s="166"/>
      <c r="BG178" s="166"/>
      <c r="BH178" s="166"/>
    </row>
    <row r="179" spans="1:60" outlineLevel="1" x14ac:dyDescent="0.2">
      <c r="A179" s="167">
        <v>165</v>
      </c>
      <c r="B179" s="177" t="s">
        <v>455</v>
      </c>
      <c r="C179" s="203" t="s">
        <v>456</v>
      </c>
      <c r="D179" s="179" t="s">
        <v>268</v>
      </c>
      <c r="E179" s="182">
        <v>1780</v>
      </c>
      <c r="F179" s="186"/>
      <c r="G179" s="187">
        <f t="shared" si="36"/>
        <v>0</v>
      </c>
      <c r="H179" s="186"/>
      <c r="I179" s="187">
        <f t="shared" si="37"/>
        <v>0</v>
      </c>
      <c r="J179" s="186"/>
      <c r="K179" s="187">
        <f t="shared" si="38"/>
        <v>0</v>
      </c>
      <c r="L179" s="187">
        <v>21</v>
      </c>
      <c r="M179" s="187">
        <f t="shared" si="39"/>
        <v>0</v>
      </c>
      <c r="N179" s="187">
        <v>0</v>
      </c>
      <c r="O179" s="187">
        <f t="shared" si="40"/>
        <v>0</v>
      </c>
      <c r="P179" s="187">
        <v>0</v>
      </c>
      <c r="Q179" s="187">
        <f t="shared" si="41"/>
        <v>0</v>
      </c>
      <c r="R179" s="188"/>
      <c r="S179" s="187" t="s">
        <v>140</v>
      </c>
      <c r="T179" s="166"/>
      <c r="U179" s="166"/>
      <c r="V179" s="166"/>
      <c r="W179" s="166"/>
      <c r="X179" s="166"/>
      <c r="Y179" s="166"/>
      <c r="Z179" s="166"/>
      <c r="AA179" s="166"/>
      <c r="AB179" s="166"/>
      <c r="AC179" s="166"/>
      <c r="AD179" s="166"/>
      <c r="AE179" s="166" t="s">
        <v>100</v>
      </c>
      <c r="AF179" s="166"/>
      <c r="AG179" s="166"/>
      <c r="AH179" s="166"/>
      <c r="AI179" s="166"/>
      <c r="AJ179" s="166"/>
      <c r="AK179" s="166"/>
      <c r="AL179" s="166"/>
      <c r="AM179" s="166"/>
      <c r="AN179" s="166"/>
      <c r="AO179" s="166"/>
      <c r="AP179" s="166"/>
      <c r="AQ179" s="166"/>
      <c r="AR179" s="166"/>
      <c r="AS179" s="166"/>
      <c r="AT179" s="166"/>
      <c r="AU179" s="166"/>
      <c r="AV179" s="166"/>
      <c r="AW179" s="166"/>
      <c r="AX179" s="166"/>
      <c r="AY179" s="166"/>
      <c r="AZ179" s="166"/>
      <c r="BA179" s="166"/>
      <c r="BB179" s="166"/>
      <c r="BC179" s="166"/>
      <c r="BD179" s="166"/>
      <c r="BE179" s="166"/>
      <c r="BF179" s="166"/>
      <c r="BG179" s="166"/>
      <c r="BH179" s="166"/>
    </row>
    <row r="180" spans="1:60" outlineLevel="1" x14ac:dyDescent="0.2">
      <c r="A180" s="167">
        <v>166</v>
      </c>
      <c r="B180" s="177" t="s">
        <v>457</v>
      </c>
      <c r="C180" s="203" t="s">
        <v>458</v>
      </c>
      <c r="D180" s="179" t="s">
        <v>138</v>
      </c>
      <c r="E180" s="182">
        <v>1</v>
      </c>
      <c r="F180" s="186"/>
      <c r="G180" s="187">
        <f t="shared" si="36"/>
        <v>0</v>
      </c>
      <c r="H180" s="186"/>
      <c r="I180" s="187">
        <f t="shared" si="37"/>
        <v>0</v>
      </c>
      <c r="J180" s="186"/>
      <c r="K180" s="187">
        <f t="shared" si="38"/>
        <v>0</v>
      </c>
      <c r="L180" s="187">
        <v>21</v>
      </c>
      <c r="M180" s="187">
        <f t="shared" si="39"/>
        <v>0</v>
      </c>
      <c r="N180" s="187">
        <v>0</v>
      </c>
      <c r="O180" s="187">
        <f t="shared" si="40"/>
        <v>0</v>
      </c>
      <c r="P180" s="187">
        <v>0</v>
      </c>
      <c r="Q180" s="187">
        <f t="shared" si="41"/>
        <v>0</v>
      </c>
      <c r="R180" s="188"/>
      <c r="S180" s="187" t="s">
        <v>140</v>
      </c>
      <c r="T180" s="166"/>
      <c r="U180" s="166"/>
      <c r="V180" s="166"/>
      <c r="W180" s="166"/>
      <c r="X180" s="166"/>
      <c r="Y180" s="166"/>
      <c r="Z180" s="166"/>
      <c r="AA180" s="166"/>
      <c r="AB180" s="166"/>
      <c r="AC180" s="166"/>
      <c r="AD180" s="166"/>
      <c r="AE180" s="166" t="s">
        <v>100</v>
      </c>
      <c r="AF180" s="166"/>
      <c r="AG180" s="166"/>
      <c r="AH180" s="166"/>
      <c r="AI180" s="166"/>
      <c r="AJ180" s="166"/>
      <c r="AK180" s="166"/>
      <c r="AL180" s="166"/>
      <c r="AM180" s="166"/>
      <c r="AN180" s="166"/>
      <c r="AO180" s="166"/>
      <c r="AP180" s="166"/>
      <c r="AQ180" s="166"/>
      <c r="AR180" s="166"/>
      <c r="AS180" s="166"/>
      <c r="AT180" s="166"/>
      <c r="AU180" s="166"/>
      <c r="AV180" s="166"/>
      <c r="AW180" s="166"/>
      <c r="AX180" s="166"/>
      <c r="AY180" s="166"/>
      <c r="AZ180" s="166"/>
      <c r="BA180" s="166"/>
      <c r="BB180" s="166"/>
      <c r="BC180" s="166"/>
      <c r="BD180" s="166"/>
      <c r="BE180" s="166"/>
      <c r="BF180" s="166"/>
      <c r="BG180" s="166"/>
      <c r="BH180" s="166"/>
    </row>
    <row r="181" spans="1:60" outlineLevel="1" x14ac:dyDescent="0.2">
      <c r="A181" s="167">
        <v>167</v>
      </c>
      <c r="B181" s="177" t="s">
        <v>459</v>
      </c>
      <c r="C181" s="203" t="s">
        <v>460</v>
      </c>
      <c r="D181" s="179" t="s">
        <v>268</v>
      </c>
      <c r="E181" s="182">
        <v>15</v>
      </c>
      <c r="F181" s="186"/>
      <c r="G181" s="187">
        <f t="shared" si="36"/>
        <v>0</v>
      </c>
      <c r="H181" s="186"/>
      <c r="I181" s="187">
        <f t="shared" si="37"/>
        <v>0</v>
      </c>
      <c r="J181" s="186"/>
      <c r="K181" s="187">
        <f t="shared" si="38"/>
        <v>0</v>
      </c>
      <c r="L181" s="187">
        <v>21</v>
      </c>
      <c r="M181" s="187">
        <f t="shared" si="39"/>
        <v>0</v>
      </c>
      <c r="N181" s="187">
        <v>4.3299999999999996E-3</v>
      </c>
      <c r="O181" s="187">
        <f t="shared" si="40"/>
        <v>0.06</v>
      </c>
      <c r="P181" s="187">
        <v>0</v>
      </c>
      <c r="Q181" s="187">
        <f t="shared" si="41"/>
        <v>0</v>
      </c>
      <c r="R181" s="188" t="s">
        <v>210</v>
      </c>
      <c r="S181" s="187" t="s">
        <v>99</v>
      </c>
      <c r="T181" s="166"/>
      <c r="U181" s="166"/>
      <c r="V181" s="166"/>
      <c r="W181" s="166"/>
      <c r="X181" s="166"/>
      <c r="Y181" s="166"/>
      <c r="Z181" s="166"/>
      <c r="AA181" s="166"/>
      <c r="AB181" s="166"/>
      <c r="AC181" s="166"/>
      <c r="AD181" s="166"/>
      <c r="AE181" s="166" t="s">
        <v>211</v>
      </c>
      <c r="AF181" s="166"/>
      <c r="AG181" s="166"/>
      <c r="AH181" s="166"/>
      <c r="AI181" s="166"/>
      <c r="AJ181" s="166"/>
      <c r="AK181" s="166"/>
      <c r="AL181" s="166"/>
      <c r="AM181" s="166"/>
      <c r="AN181" s="166"/>
      <c r="AO181" s="166"/>
      <c r="AP181" s="166"/>
      <c r="AQ181" s="166"/>
      <c r="AR181" s="166"/>
      <c r="AS181" s="166"/>
      <c r="AT181" s="166"/>
      <c r="AU181" s="166"/>
      <c r="AV181" s="166"/>
      <c r="AW181" s="166"/>
      <c r="AX181" s="166"/>
      <c r="AY181" s="166"/>
      <c r="AZ181" s="166"/>
      <c r="BA181" s="166"/>
      <c r="BB181" s="166"/>
      <c r="BC181" s="166"/>
      <c r="BD181" s="166"/>
      <c r="BE181" s="166"/>
      <c r="BF181" s="166"/>
      <c r="BG181" s="166"/>
      <c r="BH181" s="166"/>
    </row>
    <row r="182" spans="1:60" outlineLevel="1" x14ac:dyDescent="0.2">
      <c r="A182" s="167">
        <v>168</v>
      </c>
      <c r="B182" s="177" t="s">
        <v>461</v>
      </c>
      <c r="C182" s="203" t="s">
        <v>462</v>
      </c>
      <c r="D182" s="179" t="s">
        <v>138</v>
      </c>
      <c r="E182" s="182">
        <v>8</v>
      </c>
      <c r="F182" s="186"/>
      <c r="G182" s="187">
        <f t="shared" si="36"/>
        <v>0</v>
      </c>
      <c r="H182" s="186"/>
      <c r="I182" s="187">
        <f t="shared" si="37"/>
        <v>0</v>
      </c>
      <c r="J182" s="186"/>
      <c r="K182" s="187">
        <f t="shared" si="38"/>
        <v>0</v>
      </c>
      <c r="L182" s="187">
        <v>21</v>
      </c>
      <c r="M182" s="187">
        <f t="shared" si="39"/>
        <v>0</v>
      </c>
      <c r="N182" s="187">
        <v>0.03</v>
      </c>
      <c r="O182" s="187">
        <f t="shared" si="40"/>
        <v>0.24</v>
      </c>
      <c r="P182" s="187">
        <v>0</v>
      </c>
      <c r="Q182" s="187">
        <f t="shared" si="41"/>
        <v>0</v>
      </c>
      <c r="R182" s="188"/>
      <c r="S182" s="187" t="s">
        <v>140</v>
      </c>
      <c r="T182" s="166"/>
      <c r="U182" s="166"/>
      <c r="V182" s="166"/>
      <c r="W182" s="166"/>
      <c r="X182" s="166"/>
      <c r="Y182" s="166"/>
      <c r="Z182" s="166"/>
      <c r="AA182" s="166"/>
      <c r="AB182" s="166"/>
      <c r="AC182" s="166"/>
      <c r="AD182" s="166"/>
      <c r="AE182" s="166" t="s">
        <v>211</v>
      </c>
      <c r="AF182" s="166"/>
      <c r="AG182" s="166"/>
      <c r="AH182" s="166"/>
      <c r="AI182" s="166"/>
      <c r="AJ182" s="166"/>
      <c r="AK182" s="166"/>
      <c r="AL182" s="166"/>
      <c r="AM182" s="166"/>
      <c r="AN182" s="166"/>
      <c r="AO182" s="166"/>
      <c r="AP182" s="166"/>
      <c r="AQ182" s="166"/>
      <c r="AR182" s="166"/>
      <c r="AS182" s="166"/>
      <c r="AT182" s="166"/>
      <c r="AU182" s="166"/>
      <c r="AV182" s="166"/>
      <c r="AW182" s="166"/>
      <c r="AX182" s="166"/>
      <c r="AY182" s="166"/>
      <c r="AZ182" s="166"/>
      <c r="BA182" s="166"/>
      <c r="BB182" s="166"/>
      <c r="BC182" s="166"/>
      <c r="BD182" s="166"/>
      <c r="BE182" s="166"/>
      <c r="BF182" s="166"/>
      <c r="BG182" s="166"/>
      <c r="BH182" s="166"/>
    </row>
    <row r="183" spans="1:60" outlineLevel="1" x14ac:dyDescent="0.2">
      <c r="A183" s="167">
        <v>169</v>
      </c>
      <c r="B183" s="177" t="s">
        <v>463</v>
      </c>
      <c r="C183" s="203" t="s">
        <v>464</v>
      </c>
      <c r="D183" s="179" t="s">
        <v>138</v>
      </c>
      <c r="E183" s="182">
        <v>8</v>
      </c>
      <c r="F183" s="186"/>
      <c r="G183" s="187">
        <f t="shared" si="36"/>
        <v>0</v>
      </c>
      <c r="H183" s="186"/>
      <c r="I183" s="187">
        <f t="shared" si="37"/>
        <v>0</v>
      </c>
      <c r="J183" s="186"/>
      <c r="K183" s="187">
        <f t="shared" si="38"/>
        <v>0</v>
      </c>
      <c r="L183" s="187">
        <v>21</v>
      </c>
      <c r="M183" s="187">
        <f t="shared" si="39"/>
        <v>0</v>
      </c>
      <c r="N183" s="187">
        <v>0.01</v>
      </c>
      <c r="O183" s="187">
        <f t="shared" si="40"/>
        <v>0.08</v>
      </c>
      <c r="P183" s="187">
        <v>0</v>
      </c>
      <c r="Q183" s="187">
        <f t="shared" si="41"/>
        <v>0</v>
      </c>
      <c r="R183" s="188"/>
      <c r="S183" s="187" t="s">
        <v>140</v>
      </c>
      <c r="T183" s="166"/>
      <c r="U183" s="166"/>
      <c r="V183" s="166"/>
      <c r="W183" s="166"/>
      <c r="X183" s="166"/>
      <c r="Y183" s="166"/>
      <c r="Z183" s="166"/>
      <c r="AA183" s="166"/>
      <c r="AB183" s="166"/>
      <c r="AC183" s="166"/>
      <c r="AD183" s="166"/>
      <c r="AE183" s="166" t="s">
        <v>211</v>
      </c>
      <c r="AF183" s="166"/>
      <c r="AG183" s="166"/>
      <c r="AH183" s="166"/>
      <c r="AI183" s="166"/>
      <c r="AJ183" s="166"/>
      <c r="AK183" s="166"/>
      <c r="AL183" s="166"/>
      <c r="AM183" s="166"/>
      <c r="AN183" s="166"/>
      <c r="AO183" s="166"/>
      <c r="AP183" s="166"/>
      <c r="AQ183" s="166"/>
      <c r="AR183" s="166"/>
      <c r="AS183" s="166"/>
      <c r="AT183" s="166"/>
      <c r="AU183" s="166"/>
      <c r="AV183" s="166"/>
      <c r="AW183" s="166"/>
      <c r="AX183" s="166"/>
      <c r="AY183" s="166"/>
      <c r="AZ183" s="166"/>
      <c r="BA183" s="166"/>
      <c r="BB183" s="166"/>
      <c r="BC183" s="166"/>
      <c r="BD183" s="166"/>
      <c r="BE183" s="166"/>
      <c r="BF183" s="166"/>
      <c r="BG183" s="166"/>
      <c r="BH183" s="166"/>
    </row>
    <row r="184" spans="1:60" outlineLevel="1" x14ac:dyDescent="0.2">
      <c r="A184" s="167">
        <v>170</v>
      </c>
      <c r="B184" s="177" t="s">
        <v>465</v>
      </c>
      <c r="C184" s="203" t="s">
        <v>466</v>
      </c>
      <c r="D184" s="179" t="s">
        <v>268</v>
      </c>
      <c r="E184" s="182">
        <v>25</v>
      </c>
      <c r="F184" s="186"/>
      <c r="G184" s="187">
        <f t="shared" si="36"/>
        <v>0</v>
      </c>
      <c r="H184" s="186"/>
      <c r="I184" s="187">
        <f t="shared" si="37"/>
        <v>0</v>
      </c>
      <c r="J184" s="186"/>
      <c r="K184" s="187">
        <f t="shared" si="38"/>
        <v>0</v>
      </c>
      <c r="L184" s="187">
        <v>21</v>
      </c>
      <c r="M184" s="187">
        <f t="shared" si="39"/>
        <v>0</v>
      </c>
      <c r="N184" s="187">
        <v>1.2999999999999999E-4</v>
      </c>
      <c r="O184" s="187">
        <f t="shared" si="40"/>
        <v>0</v>
      </c>
      <c r="P184" s="187">
        <v>0</v>
      </c>
      <c r="Q184" s="187">
        <f t="shared" si="41"/>
        <v>0</v>
      </c>
      <c r="R184" s="188" t="s">
        <v>210</v>
      </c>
      <c r="S184" s="187" t="s">
        <v>99</v>
      </c>
      <c r="T184" s="166"/>
      <c r="U184" s="166"/>
      <c r="V184" s="166"/>
      <c r="W184" s="166"/>
      <c r="X184" s="166"/>
      <c r="Y184" s="166"/>
      <c r="Z184" s="166"/>
      <c r="AA184" s="166"/>
      <c r="AB184" s="166"/>
      <c r="AC184" s="166"/>
      <c r="AD184" s="166"/>
      <c r="AE184" s="166" t="s">
        <v>211</v>
      </c>
      <c r="AF184" s="166"/>
      <c r="AG184" s="166"/>
      <c r="AH184" s="166"/>
      <c r="AI184" s="166"/>
      <c r="AJ184" s="166"/>
      <c r="AK184" s="166"/>
      <c r="AL184" s="166"/>
      <c r="AM184" s="166"/>
      <c r="AN184" s="166"/>
      <c r="AO184" s="166"/>
      <c r="AP184" s="166"/>
      <c r="AQ184" s="166"/>
      <c r="AR184" s="166"/>
      <c r="AS184" s="166"/>
      <c r="AT184" s="166"/>
      <c r="AU184" s="166"/>
      <c r="AV184" s="166"/>
      <c r="AW184" s="166"/>
      <c r="AX184" s="166"/>
      <c r="AY184" s="166"/>
      <c r="AZ184" s="166"/>
      <c r="BA184" s="166"/>
      <c r="BB184" s="166"/>
      <c r="BC184" s="166"/>
      <c r="BD184" s="166"/>
      <c r="BE184" s="166"/>
      <c r="BF184" s="166"/>
      <c r="BG184" s="166"/>
      <c r="BH184" s="166"/>
    </row>
    <row r="185" spans="1:60" outlineLevel="1" x14ac:dyDescent="0.2">
      <c r="A185" s="167">
        <v>171</v>
      </c>
      <c r="B185" s="177" t="s">
        <v>467</v>
      </c>
      <c r="C185" s="203" t="s">
        <v>468</v>
      </c>
      <c r="D185" s="179" t="s">
        <v>268</v>
      </c>
      <c r="E185" s="182">
        <v>20</v>
      </c>
      <c r="F185" s="186"/>
      <c r="G185" s="187">
        <f t="shared" si="36"/>
        <v>0</v>
      </c>
      <c r="H185" s="186"/>
      <c r="I185" s="187">
        <f t="shared" si="37"/>
        <v>0</v>
      </c>
      <c r="J185" s="186"/>
      <c r="K185" s="187">
        <f t="shared" si="38"/>
        <v>0</v>
      </c>
      <c r="L185" s="187">
        <v>21</v>
      </c>
      <c r="M185" s="187">
        <f t="shared" si="39"/>
        <v>0</v>
      </c>
      <c r="N185" s="187">
        <v>3.2000000000000003E-4</v>
      </c>
      <c r="O185" s="187">
        <f t="shared" si="40"/>
        <v>0.01</v>
      </c>
      <c r="P185" s="187">
        <v>0</v>
      </c>
      <c r="Q185" s="187">
        <f t="shared" si="41"/>
        <v>0</v>
      </c>
      <c r="R185" s="188" t="s">
        <v>210</v>
      </c>
      <c r="S185" s="187" t="s">
        <v>99</v>
      </c>
      <c r="T185" s="166"/>
      <c r="U185" s="166"/>
      <c r="V185" s="166"/>
      <c r="W185" s="166"/>
      <c r="X185" s="166"/>
      <c r="Y185" s="166"/>
      <c r="Z185" s="166"/>
      <c r="AA185" s="166"/>
      <c r="AB185" s="166"/>
      <c r="AC185" s="166"/>
      <c r="AD185" s="166"/>
      <c r="AE185" s="166" t="s">
        <v>211</v>
      </c>
      <c r="AF185" s="166"/>
      <c r="AG185" s="166"/>
      <c r="AH185" s="166"/>
      <c r="AI185" s="166"/>
      <c r="AJ185" s="166"/>
      <c r="AK185" s="166"/>
      <c r="AL185" s="166"/>
      <c r="AM185" s="166"/>
      <c r="AN185" s="166"/>
      <c r="AO185" s="166"/>
      <c r="AP185" s="166"/>
      <c r="AQ185" s="166"/>
      <c r="AR185" s="166"/>
      <c r="AS185" s="166"/>
      <c r="AT185" s="166"/>
      <c r="AU185" s="166"/>
      <c r="AV185" s="166"/>
      <c r="AW185" s="166"/>
      <c r="AX185" s="166"/>
      <c r="AY185" s="166"/>
      <c r="AZ185" s="166"/>
      <c r="BA185" s="166"/>
      <c r="BB185" s="166"/>
      <c r="BC185" s="166"/>
      <c r="BD185" s="166"/>
      <c r="BE185" s="166"/>
      <c r="BF185" s="166"/>
      <c r="BG185" s="166"/>
      <c r="BH185" s="166"/>
    </row>
    <row r="186" spans="1:60" outlineLevel="1" x14ac:dyDescent="0.2">
      <c r="A186" s="167">
        <v>172</v>
      </c>
      <c r="B186" s="177" t="s">
        <v>469</v>
      </c>
      <c r="C186" s="203" t="s">
        <v>470</v>
      </c>
      <c r="D186" s="179" t="s">
        <v>268</v>
      </c>
      <c r="E186" s="182">
        <v>1150</v>
      </c>
      <c r="F186" s="186"/>
      <c r="G186" s="187">
        <f t="shared" si="36"/>
        <v>0</v>
      </c>
      <c r="H186" s="186"/>
      <c r="I186" s="187">
        <f t="shared" si="37"/>
        <v>0</v>
      </c>
      <c r="J186" s="186"/>
      <c r="K186" s="187">
        <f t="shared" si="38"/>
        <v>0</v>
      </c>
      <c r="L186" s="187">
        <v>21</v>
      </c>
      <c r="M186" s="187">
        <f t="shared" si="39"/>
        <v>0</v>
      </c>
      <c r="N186" s="187">
        <v>1.9000000000000001E-4</v>
      </c>
      <c r="O186" s="187">
        <f t="shared" si="40"/>
        <v>0.22</v>
      </c>
      <c r="P186" s="187">
        <v>0</v>
      </c>
      <c r="Q186" s="187">
        <f t="shared" si="41"/>
        <v>0</v>
      </c>
      <c r="R186" s="188" t="s">
        <v>210</v>
      </c>
      <c r="S186" s="187" t="s">
        <v>99</v>
      </c>
      <c r="T186" s="166"/>
      <c r="U186" s="166"/>
      <c r="V186" s="166"/>
      <c r="W186" s="166"/>
      <c r="X186" s="166"/>
      <c r="Y186" s="166"/>
      <c r="Z186" s="166"/>
      <c r="AA186" s="166"/>
      <c r="AB186" s="166"/>
      <c r="AC186" s="166"/>
      <c r="AD186" s="166"/>
      <c r="AE186" s="166" t="s">
        <v>211</v>
      </c>
      <c r="AF186" s="166"/>
      <c r="AG186" s="166"/>
      <c r="AH186" s="166"/>
      <c r="AI186" s="166"/>
      <c r="AJ186" s="166"/>
      <c r="AK186" s="166"/>
      <c r="AL186" s="166"/>
      <c r="AM186" s="166"/>
      <c r="AN186" s="166"/>
      <c r="AO186" s="166"/>
      <c r="AP186" s="166"/>
      <c r="AQ186" s="166"/>
      <c r="AR186" s="166"/>
      <c r="AS186" s="166"/>
      <c r="AT186" s="166"/>
      <c r="AU186" s="166"/>
      <c r="AV186" s="166"/>
      <c r="AW186" s="166"/>
      <c r="AX186" s="166"/>
      <c r="AY186" s="166"/>
      <c r="AZ186" s="166"/>
      <c r="BA186" s="166"/>
      <c r="BB186" s="166"/>
      <c r="BC186" s="166"/>
      <c r="BD186" s="166"/>
      <c r="BE186" s="166"/>
      <c r="BF186" s="166"/>
      <c r="BG186" s="166"/>
      <c r="BH186" s="166"/>
    </row>
    <row r="187" spans="1:60" outlineLevel="1" x14ac:dyDescent="0.2">
      <c r="A187" s="167">
        <v>173</v>
      </c>
      <c r="B187" s="177" t="s">
        <v>471</v>
      </c>
      <c r="C187" s="203" t="s">
        <v>472</v>
      </c>
      <c r="D187" s="179" t="s">
        <v>268</v>
      </c>
      <c r="E187" s="182">
        <v>520</v>
      </c>
      <c r="F187" s="186"/>
      <c r="G187" s="187">
        <f t="shared" si="36"/>
        <v>0</v>
      </c>
      <c r="H187" s="186"/>
      <c r="I187" s="187">
        <f t="shared" si="37"/>
        <v>0</v>
      </c>
      <c r="J187" s="186"/>
      <c r="K187" s="187">
        <f t="shared" si="38"/>
        <v>0</v>
      </c>
      <c r="L187" s="187">
        <v>21</v>
      </c>
      <c r="M187" s="187">
        <f t="shared" si="39"/>
        <v>0</v>
      </c>
      <c r="N187" s="187">
        <v>2.5999999999999998E-4</v>
      </c>
      <c r="O187" s="187">
        <f t="shared" si="40"/>
        <v>0.14000000000000001</v>
      </c>
      <c r="P187" s="187">
        <v>0</v>
      </c>
      <c r="Q187" s="187">
        <f t="shared" si="41"/>
        <v>0</v>
      </c>
      <c r="R187" s="188" t="s">
        <v>210</v>
      </c>
      <c r="S187" s="187" t="s">
        <v>99</v>
      </c>
      <c r="T187" s="166"/>
      <c r="U187" s="166"/>
      <c r="V187" s="166"/>
      <c r="W187" s="166"/>
      <c r="X187" s="166"/>
      <c r="Y187" s="166"/>
      <c r="Z187" s="166"/>
      <c r="AA187" s="166"/>
      <c r="AB187" s="166"/>
      <c r="AC187" s="166"/>
      <c r="AD187" s="166"/>
      <c r="AE187" s="166" t="s">
        <v>211</v>
      </c>
      <c r="AF187" s="166"/>
      <c r="AG187" s="166"/>
      <c r="AH187" s="166"/>
      <c r="AI187" s="166"/>
      <c r="AJ187" s="166"/>
      <c r="AK187" s="166"/>
      <c r="AL187" s="166"/>
      <c r="AM187" s="166"/>
      <c r="AN187" s="166"/>
      <c r="AO187" s="166"/>
      <c r="AP187" s="166"/>
      <c r="AQ187" s="166"/>
      <c r="AR187" s="166"/>
      <c r="AS187" s="166"/>
      <c r="AT187" s="166"/>
      <c r="AU187" s="166"/>
      <c r="AV187" s="166"/>
      <c r="AW187" s="166"/>
      <c r="AX187" s="166"/>
      <c r="AY187" s="166"/>
      <c r="AZ187" s="166"/>
      <c r="BA187" s="166"/>
      <c r="BB187" s="166"/>
      <c r="BC187" s="166"/>
      <c r="BD187" s="166"/>
      <c r="BE187" s="166"/>
      <c r="BF187" s="166"/>
      <c r="BG187" s="166"/>
      <c r="BH187" s="166"/>
    </row>
    <row r="188" spans="1:60" outlineLevel="1" x14ac:dyDescent="0.2">
      <c r="A188" s="167">
        <v>174</v>
      </c>
      <c r="B188" s="177" t="s">
        <v>473</v>
      </c>
      <c r="C188" s="203" t="s">
        <v>474</v>
      </c>
      <c r="D188" s="179" t="s">
        <v>268</v>
      </c>
      <c r="E188" s="182">
        <v>100</v>
      </c>
      <c r="F188" s="186"/>
      <c r="G188" s="187">
        <f t="shared" si="36"/>
        <v>0</v>
      </c>
      <c r="H188" s="186"/>
      <c r="I188" s="187">
        <f t="shared" si="37"/>
        <v>0</v>
      </c>
      <c r="J188" s="186"/>
      <c r="K188" s="187">
        <f t="shared" si="38"/>
        <v>0</v>
      </c>
      <c r="L188" s="187">
        <v>21</v>
      </c>
      <c r="M188" s="187">
        <f t="shared" si="39"/>
        <v>0</v>
      </c>
      <c r="N188" s="187">
        <v>6.0000000000000002E-5</v>
      </c>
      <c r="O188" s="187">
        <f t="shared" si="40"/>
        <v>0.01</v>
      </c>
      <c r="P188" s="187">
        <v>0</v>
      </c>
      <c r="Q188" s="187">
        <f t="shared" si="41"/>
        <v>0</v>
      </c>
      <c r="R188" s="188" t="s">
        <v>210</v>
      </c>
      <c r="S188" s="187" t="s">
        <v>99</v>
      </c>
      <c r="T188" s="166"/>
      <c r="U188" s="166"/>
      <c r="V188" s="166"/>
      <c r="W188" s="166"/>
      <c r="X188" s="166"/>
      <c r="Y188" s="166"/>
      <c r="Z188" s="166"/>
      <c r="AA188" s="166"/>
      <c r="AB188" s="166"/>
      <c r="AC188" s="166"/>
      <c r="AD188" s="166"/>
      <c r="AE188" s="166" t="s">
        <v>211</v>
      </c>
      <c r="AF188" s="166"/>
      <c r="AG188" s="166"/>
      <c r="AH188" s="166"/>
      <c r="AI188" s="166"/>
      <c r="AJ188" s="166"/>
      <c r="AK188" s="166"/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</row>
    <row r="189" spans="1:60" outlineLevel="1" x14ac:dyDescent="0.2">
      <c r="A189" s="167">
        <v>175</v>
      </c>
      <c r="B189" s="177" t="s">
        <v>475</v>
      </c>
      <c r="C189" s="203" t="s">
        <v>476</v>
      </c>
      <c r="D189" s="179" t="s">
        <v>268</v>
      </c>
      <c r="E189" s="182">
        <v>30</v>
      </c>
      <c r="F189" s="186"/>
      <c r="G189" s="187">
        <f t="shared" si="36"/>
        <v>0</v>
      </c>
      <c r="H189" s="186"/>
      <c r="I189" s="187">
        <f t="shared" si="37"/>
        <v>0</v>
      </c>
      <c r="J189" s="186"/>
      <c r="K189" s="187">
        <f t="shared" si="38"/>
        <v>0</v>
      </c>
      <c r="L189" s="187">
        <v>21</v>
      </c>
      <c r="M189" s="187">
        <f t="shared" si="39"/>
        <v>0</v>
      </c>
      <c r="N189" s="187">
        <v>1.6000000000000001E-4</v>
      </c>
      <c r="O189" s="187">
        <f t="shared" si="40"/>
        <v>0</v>
      </c>
      <c r="P189" s="187">
        <v>0</v>
      </c>
      <c r="Q189" s="187">
        <f t="shared" si="41"/>
        <v>0</v>
      </c>
      <c r="R189" s="188" t="s">
        <v>210</v>
      </c>
      <c r="S189" s="187" t="s">
        <v>99</v>
      </c>
      <c r="T189" s="166"/>
      <c r="U189" s="166"/>
      <c r="V189" s="166"/>
      <c r="W189" s="166"/>
      <c r="X189" s="166"/>
      <c r="Y189" s="166"/>
      <c r="Z189" s="166"/>
      <c r="AA189" s="166"/>
      <c r="AB189" s="166"/>
      <c r="AC189" s="166"/>
      <c r="AD189" s="166"/>
      <c r="AE189" s="166" t="s">
        <v>211</v>
      </c>
      <c r="AF189" s="166"/>
      <c r="AG189" s="166"/>
      <c r="AH189" s="166"/>
      <c r="AI189" s="166"/>
      <c r="AJ189" s="166"/>
      <c r="AK189" s="166"/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</row>
    <row r="190" spans="1:60" outlineLevel="1" x14ac:dyDescent="0.2">
      <c r="A190" s="167">
        <v>176</v>
      </c>
      <c r="B190" s="177" t="s">
        <v>477</v>
      </c>
      <c r="C190" s="203" t="s">
        <v>478</v>
      </c>
      <c r="D190" s="179" t="s">
        <v>268</v>
      </c>
      <c r="E190" s="182">
        <v>80</v>
      </c>
      <c r="F190" s="186"/>
      <c r="G190" s="187">
        <f t="shared" si="36"/>
        <v>0</v>
      </c>
      <c r="H190" s="186"/>
      <c r="I190" s="187">
        <f t="shared" si="37"/>
        <v>0</v>
      </c>
      <c r="J190" s="186"/>
      <c r="K190" s="187">
        <f t="shared" si="38"/>
        <v>0</v>
      </c>
      <c r="L190" s="187">
        <v>21</v>
      </c>
      <c r="M190" s="187">
        <f t="shared" si="39"/>
        <v>0</v>
      </c>
      <c r="N190" s="187">
        <v>2.4000000000000001E-4</v>
      </c>
      <c r="O190" s="187">
        <f t="shared" si="40"/>
        <v>0.02</v>
      </c>
      <c r="P190" s="187">
        <v>0</v>
      </c>
      <c r="Q190" s="187">
        <f t="shared" si="41"/>
        <v>0</v>
      </c>
      <c r="R190" s="188" t="s">
        <v>210</v>
      </c>
      <c r="S190" s="187" t="s">
        <v>99</v>
      </c>
      <c r="T190" s="166"/>
      <c r="U190" s="166"/>
      <c r="V190" s="166"/>
      <c r="W190" s="166"/>
      <c r="X190" s="166"/>
      <c r="Y190" s="166"/>
      <c r="Z190" s="166"/>
      <c r="AA190" s="166"/>
      <c r="AB190" s="166"/>
      <c r="AC190" s="166"/>
      <c r="AD190" s="166"/>
      <c r="AE190" s="166" t="s">
        <v>211</v>
      </c>
      <c r="AF190" s="166"/>
      <c r="AG190" s="166"/>
      <c r="AH190" s="166"/>
      <c r="AI190" s="166"/>
      <c r="AJ190" s="166"/>
      <c r="AK190" s="166"/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</row>
    <row r="191" spans="1:60" outlineLevel="1" x14ac:dyDescent="0.2">
      <c r="A191" s="167">
        <v>177</v>
      </c>
      <c r="B191" s="177" t="s">
        <v>479</v>
      </c>
      <c r="C191" s="203" t="s">
        <v>480</v>
      </c>
      <c r="D191" s="179" t="s">
        <v>138</v>
      </c>
      <c r="E191" s="182">
        <v>8</v>
      </c>
      <c r="F191" s="186"/>
      <c r="G191" s="187">
        <f t="shared" si="36"/>
        <v>0</v>
      </c>
      <c r="H191" s="186"/>
      <c r="I191" s="187">
        <f t="shared" si="37"/>
        <v>0</v>
      </c>
      <c r="J191" s="186"/>
      <c r="K191" s="187">
        <f t="shared" si="38"/>
        <v>0</v>
      </c>
      <c r="L191" s="187">
        <v>21</v>
      </c>
      <c r="M191" s="187">
        <f t="shared" si="39"/>
        <v>0</v>
      </c>
      <c r="N191" s="187">
        <v>6.0000000000000001E-3</v>
      </c>
      <c r="O191" s="187">
        <f t="shared" si="40"/>
        <v>0.05</v>
      </c>
      <c r="P191" s="187">
        <v>0</v>
      </c>
      <c r="Q191" s="187">
        <f t="shared" si="41"/>
        <v>0</v>
      </c>
      <c r="R191" s="188"/>
      <c r="S191" s="187" t="s">
        <v>140</v>
      </c>
      <c r="T191" s="166"/>
      <c r="U191" s="166"/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66" t="s">
        <v>211</v>
      </c>
      <c r="AF191" s="166"/>
      <c r="AG191" s="166"/>
      <c r="AH191" s="166"/>
      <c r="AI191" s="166"/>
      <c r="AJ191" s="166"/>
      <c r="AK191" s="166"/>
      <c r="AL191" s="166"/>
      <c r="AM191" s="166"/>
      <c r="AN191" s="166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  <c r="BB191" s="166"/>
      <c r="BC191" s="166"/>
      <c r="BD191" s="166"/>
      <c r="BE191" s="166"/>
      <c r="BF191" s="166"/>
      <c r="BG191" s="166"/>
      <c r="BH191" s="166"/>
    </row>
    <row r="192" spans="1:60" outlineLevel="1" x14ac:dyDescent="0.2">
      <c r="A192" s="167">
        <v>178</v>
      </c>
      <c r="B192" s="177" t="s">
        <v>481</v>
      </c>
      <c r="C192" s="203" t="s">
        <v>482</v>
      </c>
      <c r="D192" s="179" t="s">
        <v>138</v>
      </c>
      <c r="E192" s="182">
        <v>17</v>
      </c>
      <c r="F192" s="186"/>
      <c r="G192" s="187">
        <f t="shared" si="36"/>
        <v>0</v>
      </c>
      <c r="H192" s="186"/>
      <c r="I192" s="187">
        <f t="shared" si="37"/>
        <v>0</v>
      </c>
      <c r="J192" s="186"/>
      <c r="K192" s="187">
        <f t="shared" si="38"/>
        <v>0</v>
      </c>
      <c r="L192" s="187">
        <v>21</v>
      </c>
      <c r="M192" s="187">
        <f t="shared" si="39"/>
        <v>0</v>
      </c>
      <c r="N192" s="187">
        <v>1.4999999999999999E-2</v>
      </c>
      <c r="O192" s="187">
        <f t="shared" si="40"/>
        <v>0.26</v>
      </c>
      <c r="P192" s="187">
        <v>0</v>
      </c>
      <c r="Q192" s="187">
        <f t="shared" si="41"/>
        <v>0</v>
      </c>
      <c r="R192" s="188"/>
      <c r="S192" s="187" t="s">
        <v>140</v>
      </c>
      <c r="T192" s="166"/>
      <c r="U192" s="166"/>
      <c r="V192" s="166"/>
      <c r="W192" s="166"/>
      <c r="X192" s="166"/>
      <c r="Y192" s="166"/>
      <c r="Z192" s="166"/>
      <c r="AA192" s="166"/>
      <c r="AB192" s="166"/>
      <c r="AC192" s="166"/>
      <c r="AD192" s="166"/>
      <c r="AE192" s="166" t="s">
        <v>211</v>
      </c>
      <c r="AF192" s="166"/>
      <c r="AG192" s="166"/>
      <c r="AH192" s="166"/>
      <c r="AI192" s="166"/>
      <c r="AJ192" s="166"/>
      <c r="AK192" s="166"/>
      <c r="AL192" s="166"/>
      <c r="AM192" s="166"/>
      <c r="AN192" s="166"/>
      <c r="AO192" s="166"/>
      <c r="AP192" s="166"/>
      <c r="AQ192" s="166"/>
      <c r="AR192" s="166"/>
      <c r="AS192" s="166"/>
      <c r="AT192" s="166"/>
      <c r="AU192" s="166"/>
      <c r="AV192" s="166"/>
      <c r="AW192" s="166"/>
      <c r="AX192" s="166"/>
      <c r="AY192" s="166"/>
      <c r="AZ192" s="166"/>
      <c r="BA192" s="166"/>
      <c r="BB192" s="166"/>
      <c r="BC192" s="166"/>
      <c r="BD192" s="166"/>
      <c r="BE192" s="166"/>
      <c r="BF192" s="166"/>
      <c r="BG192" s="166"/>
      <c r="BH192" s="166"/>
    </row>
    <row r="193" spans="1:60" outlineLevel="1" x14ac:dyDescent="0.2">
      <c r="A193" s="167">
        <v>179</v>
      </c>
      <c r="B193" s="177" t="s">
        <v>483</v>
      </c>
      <c r="C193" s="203" t="s">
        <v>484</v>
      </c>
      <c r="D193" s="179" t="s">
        <v>138</v>
      </c>
      <c r="E193" s="182">
        <v>34</v>
      </c>
      <c r="F193" s="186"/>
      <c r="G193" s="187">
        <f t="shared" si="36"/>
        <v>0</v>
      </c>
      <c r="H193" s="186"/>
      <c r="I193" s="187">
        <f t="shared" si="37"/>
        <v>0</v>
      </c>
      <c r="J193" s="186"/>
      <c r="K193" s="187">
        <f t="shared" si="38"/>
        <v>0</v>
      </c>
      <c r="L193" s="187">
        <v>21</v>
      </c>
      <c r="M193" s="187">
        <f t="shared" si="39"/>
        <v>0</v>
      </c>
      <c r="N193" s="187">
        <v>1.4999999999999999E-2</v>
      </c>
      <c r="O193" s="187">
        <f t="shared" si="40"/>
        <v>0.51</v>
      </c>
      <c r="P193" s="187">
        <v>0</v>
      </c>
      <c r="Q193" s="187">
        <f t="shared" si="41"/>
        <v>0</v>
      </c>
      <c r="R193" s="188"/>
      <c r="S193" s="187" t="s">
        <v>140</v>
      </c>
      <c r="T193" s="166"/>
      <c r="U193" s="166"/>
      <c r="V193" s="166"/>
      <c r="W193" s="166"/>
      <c r="X193" s="166"/>
      <c r="Y193" s="166"/>
      <c r="Z193" s="166"/>
      <c r="AA193" s="166"/>
      <c r="AB193" s="166"/>
      <c r="AC193" s="166"/>
      <c r="AD193" s="166"/>
      <c r="AE193" s="166" t="s">
        <v>211</v>
      </c>
      <c r="AF193" s="166"/>
      <c r="AG193" s="166"/>
      <c r="AH193" s="166"/>
      <c r="AI193" s="166"/>
      <c r="AJ193" s="166"/>
      <c r="AK193" s="166"/>
      <c r="AL193" s="166"/>
      <c r="AM193" s="166"/>
      <c r="AN193" s="166"/>
      <c r="AO193" s="166"/>
      <c r="AP193" s="166"/>
      <c r="AQ193" s="166"/>
      <c r="AR193" s="166"/>
      <c r="AS193" s="166"/>
      <c r="AT193" s="166"/>
      <c r="AU193" s="166"/>
      <c r="AV193" s="166"/>
      <c r="AW193" s="166"/>
      <c r="AX193" s="166"/>
      <c r="AY193" s="166"/>
      <c r="AZ193" s="166"/>
      <c r="BA193" s="166"/>
      <c r="BB193" s="166"/>
      <c r="BC193" s="166"/>
      <c r="BD193" s="166"/>
      <c r="BE193" s="166"/>
      <c r="BF193" s="166"/>
      <c r="BG193" s="166"/>
      <c r="BH193" s="166"/>
    </row>
    <row r="194" spans="1:60" ht="22.5" outlineLevel="1" x14ac:dyDescent="0.2">
      <c r="A194" s="167">
        <v>180</v>
      </c>
      <c r="B194" s="177" t="s">
        <v>485</v>
      </c>
      <c r="C194" s="203" t="s">
        <v>486</v>
      </c>
      <c r="D194" s="179" t="s">
        <v>325</v>
      </c>
      <c r="E194" s="182">
        <v>1</v>
      </c>
      <c r="F194" s="186"/>
      <c r="G194" s="187">
        <f t="shared" si="36"/>
        <v>0</v>
      </c>
      <c r="H194" s="186"/>
      <c r="I194" s="187">
        <f t="shared" si="37"/>
        <v>0</v>
      </c>
      <c r="J194" s="186"/>
      <c r="K194" s="187">
        <f t="shared" si="38"/>
        <v>0</v>
      </c>
      <c r="L194" s="187">
        <v>21</v>
      </c>
      <c r="M194" s="187">
        <f t="shared" si="39"/>
        <v>0</v>
      </c>
      <c r="N194" s="187">
        <v>1.2E-2</v>
      </c>
      <c r="O194" s="187">
        <f t="shared" si="40"/>
        <v>0.01</v>
      </c>
      <c r="P194" s="187">
        <v>0</v>
      </c>
      <c r="Q194" s="187">
        <f t="shared" si="41"/>
        <v>0</v>
      </c>
      <c r="R194" s="188" t="s">
        <v>210</v>
      </c>
      <c r="S194" s="187" t="s">
        <v>99</v>
      </c>
      <c r="T194" s="166"/>
      <c r="U194" s="166"/>
      <c r="V194" s="166"/>
      <c r="W194" s="166"/>
      <c r="X194" s="166"/>
      <c r="Y194" s="166"/>
      <c r="Z194" s="166"/>
      <c r="AA194" s="166"/>
      <c r="AB194" s="166"/>
      <c r="AC194" s="166"/>
      <c r="AD194" s="166"/>
      <c r="AE194" s="166" t="s">
        <v>211</v>
      </c>
      <c r="AF194" s="166"/>
      <c r="AG194" s="166"/>
      <c r="AH194" s="166"/>
      <c r="AI194" s="166"/>
      <c r="AJ194" s="166"/>
      <c r="AK194" s="166"/>
      <c r="AL194" s="166"/>
      <c r="AM194" s="166"/>
      <c r="AN194" s="166"/>
      <c r="AO194" s="166"/>
      <c r="AP194" s="166"/>
      <c r="AQ194" s="166"/>
      <c r="AR194" s="166"/>
      <c r="AS194" s="166"/>
      <c r="AT194" s="166"/>
      <c r="AU194" s="166"/>
      <c r="AV194" s="166"/>
      <c r="AW194" s="166"/>
      <c r="AX194" s="166"/>
      <c r="AY194" s="166"/>
      <c r="AZ194" s="166"/>
      <c r="BA194" s="166"/>
      <c r="BB194" s="166"/>
      <c r="BC194" s="166"/>
      <c r="BD194" s="166"/>
      <c r="BE194" s="166"/>
      <c r="BF194" s="166"/>
      <c r="BG194" s="166"/>
      <c r="BH194" s="166"/>
    </row>
    <row r="195" spans="1:60" ht="22.5" outlineLevel="1" x14ac:dyDescent="0.2">
      <c r="A195" s="167">
        <v>181</v>
      </c>
      <c r="B195" s="177" t="s">
        <v>487</v>
      </c>
      <c r="C195" s="203" t="s">
        <v>488</v>
      </c>
      <c r="D195" s="179" t="s">
        <v>325</v>
      </c>
      <c r="E195" s="182">
        <v>1</v>
      </c>
      <c r="F195" s="186"/>
      <c r="G195" s="187">
        <f t="shared" si="36"/>
        <v>0</v>
      </c>
      <c r="H195" s="186"/>
      <c r="I195" s="187">
        <f t="shared" si="37"/>
        <v>0</v>
      </c>
      <c r="J195" s="186"/>
      <c r="K195" s="187">
        <f t="shared" si="38"/>
        <v>0</v>
      </c>
      <c r="L195" s="187">
        <v>21</v>
      </c>
      <c r="M195" s="187">
        <f t="shared" si="39"/>
        <v>0</v>
      </c>
      <c r="N195" s="187">
        <v>0</v>
      </c>
      <c r="O195" s="187">
        <f t="shared" si="40"/>
        <v>0</v>
      </c>
      <c r="P195" s="187">
        <v>0</v>
      </c>
      <c r="Q195" s="187">
        <f t="shared" si="41"/>
        <v>0</v>
      </c>
      <c r="R195" s="188"/>
      <c r="S195" s="187" t="s">
        <v>140</v>
      </c>
      <c r="T195" s="166"/>
      <c r="U195" s="166"/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66" t="s">
        <v>489</v>
      </c>
      <c r="AF195" s="166"/>
      <c r="AG195" s="166"/>
      <c r="AH195" s="166"/>
      <c r="AI195" s="166"/>
      <c r="AJ195" s="166"/>
      <c r="AK195" s="166"/>
      <c r="AL195" s="166"/>
      <c r="AM195" s="166"/>
      <c r="AN195" s="166"/>
      <c r="AO195" s="166"/>
      <c r="AP195" s="166"/>
      <c r="AQ195" s="166"/>
      <c r="AR195" s="166"/>
      <c r="AS195" s="166"/>
      <c r="AT195" s="166"/>
      <c r="AU195" s="166"/>
      <c r="AV195" s="166"/>
      <c r="AW195" s="166"/>
      <c r="AX195" s="166"/>
      <c r="AY195" s="166"/>
      <c r="AZ195" s="166"/>
      <c r="BA195" s="166"/>
      <c r="BB195" s="166"/>
      <c r="BC195" s="166"/>
      <c r="BD195" s="166"/>
      <c r="BE195" s="166"/>
      <c r="BF195" s="166"/>
      <c r="BG195" s="166"/>
      <c r="BH195" s="166"/>
    </row>
    <row r="196" spans="1:60" ht="22.5" outlineLevel="1" x14ac:dyDescent="0.2">
      <c r="A196" s="167">
        <v>182</v>
      </c>
      <c r="B196" s="177" t="s">
        <v>490</v>
      </c>
      <c r="C196" s="203" t="s">
        <v>491</v>
      </c>
      <c r="D196" s="179" t="s">
        <v>325</v>
      </c>
      <c r="E196" s="182">
        <v>1</v>
      </c>
      <c r="F196" s="186"/>
      <c r="G196" s="187">
        <f t="shared" si="36"/>
        <v>0</v>
      </c>
      <c r="H196" s="186"/>
      <c r="I196" s="187">
        <f t="shared" si="37"/>
        <v>0</v>
      </c>
      <c r="J196" s="186"/>
      <c r="K196" s="187">
        <f t="shared" si="38"/>
        <v>0</v>
      </c>
      <c r="L196" s="187">
        <v>21</v>
      </c>
      <c r="M196" s="187">
        <f t="shared" si="39"/>
        <v>0</v>
      </c>
      <c r="N196" s="187">
        <v>0</v>
      </c>
      <c r="O196" s="187">
        <f t="shared" si="40"/>
        <v>0</v>
      </c>
      <c r="P196" s="187">
        <v>0</v>
      </c>
      <c r="Q196" s="187">
        <f t="shared" si="41"/>
        <v>0</v>
      </c>
      <c r="R196" s="188"/>
      <c r="S196" s="187" t="s">
        <v>140</v>
      </c>
      <c r="T196" s="166"/>
      <c r="U196" s="166"/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66" t="s">
        <v>489</v>
      </c>
      <c r="AF196" s="166"/>
      <c r="AG196" s="166"/>
      <c r="AH196" s="166"/>
      <c r="AI196" s="166"/>
      <c r="AJ196" s="166"/>
      <c r="AK196" s="166"/>
      <c r="AL196" s="166"/>
      <c r="AM196" s="166"/>
      <c r="AN196" s="166"/>
      <c r="AO196" s="166"/>
      <c r="AP196" s="166"/>
      <c r="AQ196" s="166"/>
      <c r="AR196" s="166"/>
      <c r="AS196" s="166"/>
      <c r="AT196" s="166"/>
      <c r="AU196" s="166"/>
      <c r="AV196" s="166"/>
      <c r="AW196" s="166"/>
      <c r="AX196" s="166"/>
      <c r="AY196" s="166"/>
      <c r="AZ196" s="166"/>
      <c r="BA196" s="166"/>
      <c r="BB196" s="166"/>
      <c r="BC196" s="166"/>
      <c r="BD196" s="166"/>
      <c r="BE196" s="166"/>
      <c r="BF196" s="166"/>
      <c r="BG196" s="166"/>
      <c r="BH196" s="166"/>
    </row>
    <row r="197" spans="1:60" ht="22.5" outlineLevel="1" x14ac:dyDescent="0.2">
      <c r="A197" s="167">
        <v>183</v>
      </c>
      <c r="B197" s="177" t="s">
        <v>492</v>
      </c>
      <c r="C197" s="203" t="s">
        <v>493</v>
      </c>
      <c r="D197" s="179" t="s">
        <v>325</v>
      </c>
      <c r="E197" s="182">
        <v>1</v>
      </c>
      <c r="F197" s="186"/>
      <c r="G197" s="187">
        <f t="shared" si="36"/>
        <v>0</v>
      </c>
      <c r="H197" s="186"/>
      <c r="I197" s="187">
        <f t="shared" si="37"/>
        <v>0</v>
      </c>
      <c r="J197" s="186"/>
      <c r="K197" s="187">
        <f t="shared" si="38"/>
        <v>0</v>
      </c>
      <c r="L197" s="187">
        <v>21</v>
      </c>
      <c r="M197" s="187">
        <f t="shared" si="39"/>
        <v>0</v>
      </c>
      <c r="N197" s="187">
        <v>0</v>
      </c>
      <c r="O197" s="187">
        <f t="shared" si="40"/>
        <v>0</v>
      </c>
      <c r="P197" s="187">
        <v>0</v>
      </c>
      <c r="Q197" s="187">
        <f t="shared" si="41"/>
        <v>0</v>
      </c>
      <c r="R197" s="188"/>
      <c r="S197" s="187" t="s">
        <v>140</v>
      </c>
      <c r="T197" s="166"/>
      <c r="U197" s="166"/>
      <c r="V197" s="166"/>
      <c r="W197" s="166"/>
      <c r="X197" s="166"/>
      <c r="Y197" s="166"/>
      <c r="Z197" s="166"/>
      <c r="AA197" s="166"/>
      <c r="AB197" s="166"/>
      <c r="AC197" s="166"/>
      <c r="AD197" s="166"/>
      <c r="AE197" s="166" t="s">
        <v>489</v>
      </c>
      <c r="AF197" s="166"/>
      <c r="AG197" s="166"/>
      <c r="AH197" s="166"/>
      <c r="AI197" s="166"/>
      <c r="AJ197" s="166"/>
      <c r="AK197" s="166"/>
      <c r="AL197" s="166"/>
      <c r="AM197" s="166"/>
      <c r="AN197" s="166"/>
      <c r="AO197" s="166"/>
      <c r="AP197" s="166"/>
      <c r="AQ197" s="166"/>
      <c r="AR197" s="166"/>
      <c r="AS197" s="166"/>
      <c r="AT197" s="166"/>
      <c r="AU197" s="166"/>
      <c r="AV197" s="166"/>
      <c r="AW197" s="166"/>
      <c r="AX197" s="166"/>
      <c r="AY197" s="166"/>
      <c r="AZ197" s="166"/>
      <c r="BA197" s="166"/>
      <c r="BB197" s="166"/>
      <c r="BC197" s="166"/>
      <c r="BD197" s="166"/>
      <c r="BE197" s="166"/>
      <c r="BF197" s="166"/>
      <c r="BG197" s="166"/>
      <c r="BH197" s="166"/>
    </row>
    <row r="198" spans="1:60" x14ac:dyDescent="0.2">
      <c r="A198" s="173" t="s">
        <v>93</v>
      </c>
      <c r="B198" s="178" t="s">
        <v>70</v>
      </c>
      <c r="C198" s="204" t="s">
        <v>30</v>
      </c>
      <c r="D198" s="180"/>
      <c r="E198" s="183"/>
      <c r="F198" s="189"/>
      <c r="G198" s="189">
        <f>SUM(G199:G202)</f>
        <v>0</v>
      </c>
      <c r="H198" s="189"/>
      <c r="I198" s="189">
        <f>SUM(I199:I200)</f>
        <v>0</v>
      </c>
      <c r="J198" s="189"/>
      <c r="K198" s="189">
        <f>SUM(K199:K200)</f>
        <v>0</v>
      </c>
      <c r="L198" s="189"/>
      <c r="M198" s="189">
        <f>SUM(M199:M200)</f>
        <v>0</v>
      </c>
      <c r="N198" s="189"/>
      <c r="O198" s="189">
        <f>SUM(O199:O200)</f>
        <v>0</v>
      </c>
      <c r="P198" s="189"/>
      <c r="Q198" s="189">
        <f>SUM(Q199:Q200)</f>
        <v>0</v>
      </c>
      <c r="R198" s="190"/>
      <c r="S198" s="189"/>
      <c r="AE198" t="s">
        <v>94</v>
      </c>
    </row>
    <row r="199" spans="1:60" outlineLevel="1" x14ac:dyDescent="0.2">
      <c r="A199" s="167">
        <v>184</v>
      </c>
      <c r="B199" s="177" t="s">
        <v>494</v>
      </c>
      <c r="C199" s="203" t="s">
        <v>495</v>
      </c>
      <c r="D199" s="179" t="s">
        <v>496</v>
      </c>
      <c r="E199" s="182">
        <v>1</v>
      </c>
      <c r="F199" s="186"/>
      <c r="G199" s="187">
        <v>0</v>
      </c>
      <c r="H199" s="186"/>
      <c r="I199" s="187">
        <f>ROUND(E199*H199,2)</f>
        <v>0</v>
      </c>
      <c r="J199" s="186"/>
      <c r="K199" s="187">
        <f>ROUND(E199*J199,2)</f>
        <v>0</v>
      </c>
      <c r="L199" s="187">
        <v>21</v>
      </c>
      <c r="M199" s="187">
        <f>G199*(1+L199/100)</f>
        <v>0</v>
      </c>
      <c r="N199" s="187">
        <v>0</v>
      </c>
      <c r="O199" s="187">
        <f>ROUND(E199*N199,2)</f>
        <v>0</v>
      </c>
      <c r="P199" s="187">
        <v>0</v>
      </c>
      <c r="Q199" s="187">
        <f>ROUND(E199*P199,2)</f>
        <v>0</v>
      </c>
      <c r="R199" s="188"/>
      <c r="S199" s="187" t="s">
        <v>99</v>
      </c>
      <c r="T199" s="166"/>
      <c r="U199" s="166"/>
      <c r="V199" s="166"/>
      <c r="W199" s="166"/>
      <c r="X199" s="166"/>
      <c r="Y199" s="166"/>
      <c r="Z199" s="166"/>
      <c r="AA199" s="166"/>
      <c r="AB199" s="166"/>
      <c r="AC199" s="166"/>
      <c r="AD199" s="166"/>
      <c r="AE199" s="166" t="s">
        <v>497</v>
      </c>
      <c r="AF199" s="166"/>
      <c r="AG199" s="166"/>
      <c r="AH199" s="166"/>
      <c r="AI199" s="166"/>
      <c r="AJ199" s="166"/>
      <c r="AK199" s="166"/>
      <c r="AL199" s="166"/>
      <c r="AM199" s="166"/>
      <c r="AN199" s="166"/>
      <c r="AO199" s="166"/>
      <c r="AP199" s="166"/>
      <c r="AQ199" s="166"/>
      <c r="AR199" s="166"/>
      <c r="AS199" s="166"/>
      <c r="AT199" s="166"/>
      <c r="AU199" s="166"/>
      <c r="AV199" s="166"/>
      <c r="AW199" s="166"/>
      <c r="AX199" s="166"/>
      <c r="AY199" s="166"/>
      <c r="AZ199" s="166"/>
      <c r="BA199" s="166"/>
      <c r="BB199" s="166"/>
      <c r="BC199" s="166"/>
      <c r="BD199" s="166"/>
      <c r="BE199" s="166"/>
      <c r="BF199" s="166"/>
      <c r="BG199" s="166"/>
      <c r="BH199" s="166"/>
    </row>
    <row r="200" spans="1:60" outlineLevel="1" x14ac:dyDescent="0.2">
      <c r="A200" s="191">
        <v>185</v>
      </c>
      <c r="B200" s="192" t="s">
        <v>498</v>
      </c>
      <c r="C200" s="205" t="s">
        <v>499</v>
      </c>
      <c r="D200" s="193" t="s">
        <v>496</v>
      </c>
      <c r="E200" s="194">
        <v>1</v>
      </c>
      <c r="F200" s="195"/>
      <c r="G200" s="196">
        <v>0</v>
      </c>
      <c r="H200" s="195"/>
      <c r="I200" s="196">
        <f>ROUND(E200*H200,2)</f>
        <v>0</v>
      </c>
      <c r="J200" s="195"/>
      <c r="K200" s="196">
        <f>ROUND(E200*J200,2)</f>
        <v>0</v>
      </c>
      <c r="L200" s="196">
        <v>21</v>
      </c>
      <c r="M200" s="196">
        <f>G200*(1+L200/100)</f>
        <v>0</v>
      </c>
      <c r="N200" s="196">
        <v>0</v>
      </c>
      <c r="O200" s="196">
        <f>ROUND(E200*N200,2)</f>
        <v>0</v>
      </c>
      <c r="P200" s="196">
        <v>0</v>
      </c>
      <c r="Q200" s="196">
        <f>ROUND(E200*P200,2)</f>
        <v>0</v>
      </c>
      <c r="R200" s="197"/>
      <c r="S200" s="196" t="s">
        <v>99</v>
      </c>
      <c r="T200" s="166"/>
      <c r="U200" s="166"/>
      <c r="V200" s="166"/>
      <c r="W200" s="166"/>
      <c r="X200" s="166"/>
      <c r="Y200" s="166"/>
      <c r="Z200" s="166"/>
      <c r="AA200" s="166"/>
      <c r="AB200" s="166"/>
      <c r="AC200" s="166"/>
      <c r="AD200" s="166"/>
      <c r="AE200" s="166" t="s">
        <v>497</v>
      </c>
      <c r="AF200" s="166"/>
      <c r="AG200" s="166"/>
      <c r="AH200" s="166"/>
      <c r="AI200" s="166"/>
      <c r="AJ200" s="166"/>
      <c r="AK200" s="166"/>
      <c r="AL200" s="166"/>
      <c r="AM200" s="166"/>
      <c r="AN200" s="166"/>
      <c r="AO200" s="166"/>
      <c r="AP200" s="166"/>
      <c r="AQ200" s="166"/>
      <c r="AR200" s="166"/>
      <c r="AS200" s="166"/>
      <c r="AT200" s="166"/>
      <c r="AU200" s="166"/>
      <c r="AV200" s="166"/>
      <c r="AW200" s="166"/>
      <c r="AX200" s="166"/>
      <c r="AY200" s="166"/>
      <c r="AZ200" s="166"/>
      <c r="BA200" s="166"/>
      <c r="BB200" s="166"/>
      <c r="BC200" s="166"/>
      <c r="BD200" s="166"/>
      <c r="BE200" s="166"/>
      <c r="BF200" s="166"/>
      <c r="BG200" s="166"/>
      <c r="BH200" s="166"/>
    </row>
    <row r="201" spans="1:60" s="211" customFormat="1" outlineLevel="1" x14ac:dyDescent="0.2">
      <c r="A201" s="209">
        <v>186</v>
      </c>
      <c r="B201" s="285">
        <v>34503000</v>
      </c>
      <c r="C201" s="286" t="s">
        <v>507</v>
      </c>
      <c r="D201" s="287" t="s">
        <v>505</v>
      </c>
      <c r="E201" s="288">
        <v>1</v>
      </c>
      <c r="F201" s="283"/>
      <c r="G201" s="291">
        <v>0</v>
      </c>
      <c r="H201" s="278"/>
      <c r="I201" s="279"/>
      <c r="J201" s="278"/>
      <c r="K201" s="279"/>
      <c r="L201" s="279"/>
      <c r="M201" s="279"/>
      <c r="N201" s="279"/>
      <c r="O201" s="279"/>
      <c r="P201" s="279"/>
      <c r="Q201" s="279"/>
      <c r="R201" s="279"/>
      <c r="S201" s="279"/>
      <c r="T201" s="280"/>
      <c r="U201" s="280"/>
      <c r="V201" s="280"/>
      <c r="W201" s="280"/>
      <c r="X201" s="280"/>
      <c r="Y201" s="280"/>
      <c r="Z201" s="280"/>
      <c r="AA201" s="280"/>
      <c r="AB201" s="280"/>
      <c r="AC201" s="280"/>
      <c r="AD201" s="280"/>
      <c r="AE201" s="280"/>
      <c r="AF201" s="280"/>
      <c r="AG201" s="280"/>
      <c r="AH201" s="280"/>
      <c r="AI201" s="280"/>
      <c r="AJ201" s="280"/>
      <c r="AK201" s="280"/>
      <c r="AL201" s="280"/>
      <c r="AM201" s="280"/>
      <c r="AN201" s="280"/>
      <c r="AO201" s="28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s="211" customFormat="1" x14ac:dyDescent="0.2">
      <c r="A202" s="212">
        <v>187</v>
      </c>
      <c r="B202" s="284"/>
      <c r="C202" s="289" t="s">
        <v>506</v>
      </c>
      <c r="D202" s="290" t="s">
        <v>505</v>
      </c>
      <c r="E202" s="288">
        <v>1</v>
      </c>
      <c r="F202" s="283"/>
      <c r="G202" s="291">
        <v>0</v>
      </c>
      <c r="H202" s="281"/>
      <c r="I202" s="281"/>
      <c r="J202" s="281"/>
      <c r="K202" s="281"/>
      <c r="L202" s="281"/>
      <c r="M202" s="281"/>
      <c r="N202" s="281"/>
      <c r="O202" s="281"/>
      <c r="P202" s="281"/>
      <c r="Q202" s="281"/>
      <c r="R202" s="281"/>
      <c r="S202" s="281"/>
      <c r="T202" s="282"/>
      <c r="U202" s="282"/>
      <c r="V202" s="282"/>
      <c r="W202" s="282"/>
      <c r="X202" s="282"/>
      <c r="Y202" s="282"/>
      <c r="Z202" s="282"/>
      <c r="AA202" s="282"/>
      <c r="AB202" s="282"/>
      <c r="AC202" s="282">
        <v>15</v>
      </c>
      <c r="AD202" s="282">
        <v>21</v>
      </c>
      <c r="AE202" s="282"/>
      <c r="AF202" s="282"/>
      <c r="AG202" s="282"/>
      <c r="AH202" s="282"/>
      <c r="AI202" s="282"/>
      <c r="AJ202" s="282"/>
      <c r="AK202" s="282"/>
      <c r="AL202" s="282"/>
      <c r="AM202" s="282"/>
      <c r="AN202" s="282"/>
      <c r="AO202" s="282"/>
    </row>
    <row r="203" spans="1:60" x14ac:dyDescent="0.2">
      <c r="A203" s="198"/>
      <c r="B203" s="199" t="s">
        <v>31</v>
      </c>
      <c r="C203" s="207" t="s">
        <v>500</v>
      </c>
      <c r="D203" s="200"/>
      <c r="E203" s="201"/>
      <c r="F203" s="201"/>
      <c r="G203" s="202">
        <f>G7+G26+G69+G76+G100+G147+G161+G163+G198</f>
        <v>0</v>
      </c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AC203">
        <f>SUMIF(L7:L200,AC202,G7:G200)</f>
        <v>0</v>
      </c>
      <c r="AD203">
        <f>SUMIF(L7:L200,AD202,G7:G200)</f>
        <v>0</v>
      </c>
      <c r="AE203" t="s">
        <v>501</v>
      </c>
    </row>
    <row r="204" spans="1:60" x14ac:dyDescent="0.2">
      <c r="A204" s="6"/>
      <c r="B204" s="7" t="s">
        <v>500</v>
      </c>
      <c r="C204" s="206" t="s">
        <v>500</v>
      </c>
      <c r="D204" s="9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60" x14ac:dyDescent="0.2">
      <c r="A205" s="6"/>
      <c r="B205" s="7" t="s">
        <v>500</v>
      </c>
      <c r="C205" s="206" t="s">
        <v>500</v>
      </c>
      <c r="D205" s="9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60" x14ac:dyDescent="0.2">
      <c r="A206" s="276" t="s">
        <v>502</v>
      </c>
      <c r="B206" s="276"/>
      <c r="C206" s="277"/>
      <c r="D206" s="9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60" x14ac:dyDescent="0.2">
      <c r="A207" s="257"/>
      <c r="B207" s="258"/>
      <c r="C207" s="259"/>
      <c r="D207" s="258"/>
      <c r="E207" s="258"/>
      <c r="F207" s="258"/>
      <c r="G207" s="260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AE207" t="s">
        <v>503</v>
      </c>
    </row>
    <row r="208" spans="1:60" x14ac:dyDescent="0.2">
      <c r="A208" s="261"/>
      <c r="B208" s="262"/>
      <c r="C208" s="263"/>
      <c r="D208" s="262"/>
      <c r="E208" s="262"/>
      <c r="F208" s="262"/>
      <c r="G208" s="264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31" x14ac:dyDescent="0.2">
      <c r="A209" s="261"/>
      <c r="B209" s="262"/>
      <c r="C209" s="263"/>
      <c r="D209" s="262"/>
      <c r="E209" s="262"/>
      <c r="F209" s="262"/>
      <c r="G209" s="264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31" x14ac:dyDescent="0.2">
      <c r="A210" s="261"/>
      <c r="B210" s="262"/>
      <c r="C210" s="263"/>
      <c r="D210" s="262"/>
      <c r="E210" s="262"/>
      <c r="F210" s="262"/>
      <c r="G210" s="264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31" x14ac:dyDescent="0.2">
      <c r="A211" s="265"/>
      <c r="B211" s="266"/>
      <c r="C211" s="267"/>
      <c r="D211" s="266"/>
      <c r="E211" s="266"/>
      <c r="F211" s="266"/>
      <c r="G211" s="268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31" x14ac:dyDescent="0.2">
      <c r="A212" s="6"/>
      <c r="B212" s="7" t="s">
        <v>500</v>
      </c>
      <c r="C212" s="206" t="s">
        <v>500</v>
      </c>
      <c r="D212" s="9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31" x14ac:dyDescent="0.2">
      <c r="C213" s="208"/>
      <c r="D213" s="161"/>
      <c r="AE213" t="s">
        <v>504</v>
      </c>
    </row>
    <row r="214" spans="1:31" x14ac:dyDescent="0.2">
      <c r="D214" s="161"/>
    </row>
    <row r="215" spans="1:31" x14ac:dyDescent="0.2">
      <c r="D215" s="161"/>
    </row>
    <row r="216" spans="1:31" x14ac:dyDescent="0.2">
      <c r="D216" s="161"/>
    </row>
    <row r="217" spans="1:31" x14ac:dyDescent="0.2">
      <c r="D217" s="161"/>
    </row>
    <row r="218" spans="1:31" x14ac:dyDescent="0.2">
      <c r="D218" s="161"/>
    </row>
    <row r="219" spans="1:31" x14ac:dyDescent="0.2">
      <c r="D219" s="161"/>
    </row>
    <row r="220" spans="1:31" x14ac:dyDescent="0.2">
      <c r="D220" s="161"/>
    </row>
    <row r="221" spans="1:31" x14ac:dyDescent="0.2">
      <c r="D221" s="161"/>
    </row>
    <row r="222" spans="1:31" x14ac:dyDescent="0.2">
      <c r="D222" s="161"/>
    </row>
    <row r="223" spans="1:31" x14ac:dyDescent="0.2">
      <c r="D223" s="161"/>
    </row>
    <row r="224" spans="1:31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  <row r="5001" spans="4:4" x14ac:dyDescent="0.2">
      <c r="D5001" s="161"/>
    </row>
  </sheetData>
  <mergeCells count="6">
    <mergeCell ref="A207:G211"/>
    <mergeCell ref="A1:G1"/>
    <mergeCell ref="C2:G2"/>
    <mergeCell ref="C3:G3"/>
    <mergeCell ref="C4:G4"/>
    <mergeCell ref="A206:C20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01 15_14_01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15_14_01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Klára Kotes</cp:lastModifiedBy>
  <cp:lastPrinted>2014-02-28T09:52:57Z</cp:lastPrinted>
  <dcterms:created xsi:type="dcterms:W3CDTF">2009-04-08T07:15:50Z</dcterms:created>
  <dcterms:modified xsi:type="dcterms:W3CDTF">2015-03-03T07:23:27Z</dcterms:modified>
</cp:coreProperties>
</file>